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9696" windowHeight="6612" activeTab="0"/>
  </bookViews>
  <sheets>
    <sheet name="Sliding Snow  Calculator" sheetId="1" r:id="rId1"/>
  </sheets>
  <externalReferences>
    <externalReference r:id="rId4"/>
  </externalReferences>
  <definedNames>
    <definedName name="Area_inlet_attic">'[1]Airway Ht &amp; Inlet Area Calc'!$G$9</definedName>
    <definedName name="_xlnm.Print_Area" localSheetId="0">'Sliding Snow  Calculator'!$A$1:$J$84</definedName>
    <definedName name="Slope_in_degrees">'[1]Airway Ht &amp; Inlet Area Calc'!$L$5</definedName>
    <definedName name="Slope_length">'[1]Airway Ht &amp; Inlet Area Calc'!$L$6</definedName>
    <definedName name="Thermal_resistance">'[1]Airway Ht &amp; Inlet Area Calc'!$D$7</definedName>
    <definedName name="Total_heat_stack_effect">'[1]Airway Ht &amp; Inlet Area Calc'!$E$9</definedName>
  </definedNames>
  <calcPr fullCalcOnLoad="1"/>
</workbook>
</file>

<file path=xl/sharedStrings.xml><?xml version="1.0" encoding="utf-8"?>
<sst xmlns="http://schemas.openxmlformats.org/spreadsheetml/2006/main" count="38" uniqueCount="34">
  <si>
    <t>Slope</t>
  </si>
  <si>
    <t>Slope length</t>
  </si>
  <si>
    <t>degrees</t>
  </si>
  <si>
    <t xml:space="preserve">feet </t>
  </si>
  <si>
    <t>ft / sec²</t>
  </si>
  <si>
    <t>ft / sec</t>
  </si>
  <si>
    <t>inches</t>
  </si>
  <si>
    <t>Slope                                     X on 12</t>
  </si>
  <si>
    <r>
      <t xml:space="preserve">Horizontal Distance  </t>
    </r>
    <r>
      <rPr>
        <b/>
        <vertAlign val="superscript"/>
        <sz val="14"/>
        <color indexed="10"/>
        <rFont val="Arial"/>
        <family val="2"/>
      </rPr>
      <t>3</t>
    </r>
    <r>
      <rPr>
        <sz val="12"/>
        <color indexed="10"/>
        <rFont val="Arial"/>
        <family val="2"/>
      </rPr>
      <t xml:space="preserve"> </t>
    </r>
  </si>
  <si>
    <t>Horizontal Distance That Sliding Snow Can Fall Beyond the Eaves</t>
  </si>
  <si>
    <r>
      <t xml:space="preserve">Inputs </t>
    </r>
    <r>
      <rPr>
        <b/>
        <vertAlign val="superscript"/>
        <sz val="14"/>
        <color indexed="12"/>
        <rFont val="Arial"/>
        <family val="2"/>
      </rPr>
      <t>1</t>
    </r>
  </si>
  <si>
    <t>Eaves to Ridge Height</t>
  </si>
  <si>
    <t>feet</t>
  </si>
  <si>
    <t>seconds</t>
  </si>
  <si>
    <t>Created by Alan Greatorex and Jim Buska on 15 October, 1999</t>
  </si>
  <si>
    <t>Span Distance =</t>
  </si>
  <si>
    <t>Height of Eaves Above Ground (or Height of Eaves Above Lower Roof Ridge or Lower Roof Eaves) =</t>
  </si>
  <si>
    <t>Acceleration Due to Gravity =</t>
  </si>
  <si>
    <r>
      <t xml:space="preserve">Acceleration Parallel to Slope </t>
    </r>
    <r>
      <rPr>
        <b/>
        <vertAlign val="superscript"/>
        <sz val="14"/>
        <rFont val="Arial"/>
        <family val="2"/>
      </rPr>
      <t>2</t>
    </r>
  </si>
  <si>
    <t>Time Required to Traverse Slope Length</t>
  </si>
  <si>
    <t>Horizontal Velocity at Eaves</t>
  </si>
  <si>
    <t>Vertical Velocity at Eaves</t>
  </si>
  <si>
    <t>Time to Fall from Eaves to Lower Surface</t>
  </si>
  <si>
    <t>General Notes:</t>
  </si>
  <si>
    <t>a.  This calculator is for slippery metal or membrane roofs (e.g., EPDM or Hypalon).</t>
  </si>
  <si>
    <t>b.  Snow can fall to lower entrance roofs (at their ridges or eaves) under the eaves of higher roofs, or all the way to the ground.</t>
  </si>
  <si>
    <t>c.  Choose the appropriate slope from the choices above and follow that row across the table.</t>
  </si>
  <si>
    <t>d.  Up is assumed to be the positive sign direction.</t>
  </si>
  <si>
    <t>e.  If a velocity is negative, then it is in the downward direction.</t>
  </si>
  <si>
    <t>f.  The equations assume that the snow is sliding to the right side (positive). To make the lower gable in the illustration work in this manner, "walk around" to the other gable end.</t>
  </si>
  <si>
    <r>
      <t xml:space="preserve">1.  </t>
    </r>
    <r>
      <rPr>
        <sz val="12"/>
        <rFont val="Arial"/>
        <family val="2"/>
      </rPr>
      <t xml:space="preserve">The roof slope and span distance </t>
    </r>
    <r>
      <rPr>
        <u val="single"/>
        <sz val="12"/>
        <rFont val="Arial"/>
        <family val="2"/>
      </rPr>
      <t>must</t>
    </r>
    <r>
      <rPr>
        <sz val="12"/>
        <rFont val="Arial"/>
        <family val="2"/>
      </rPr>
      <t xml:space="preserve"> be known to use this calculator. </t>
    </r>
  </si>
  <si>
    <r>
      <t>2.</t>
    </r>
    <r>
      <rPr>
        <sz val="12"/>
        <rFont val="Arial"/>
        <family val="2"/>
      </rPr>
      <t xml:space="preserve">  The coefficient of friction between the snow and the surface on which it slides is assumed to be zero in these calculations.  This yields the worst case in terms of speed and distance.</t>
    </r>
  </si>
  <si>
    <r>
      <t>3.</t>
    </r>
    <r>
      <rPr>
        <sz val="12"/>
        <rFont val="Arial"/>
        <family val="2"/>
      </rPr>
      <t xml:space="preserve">  The horizontal distance that snow will fall beyond the eaves is the maximum distance that snow sliding all the way from the ridge will land. Snow will land throughout the range from directly below the eaves to this maximum distance.</t>
    </r>
  </si>
  <si>
    <t>Worksheet is protected.  Only the input cells below can be changed.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</si>
</sst>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
    <numFmt numFmtId="167" formatCode="0.0000"/>
    <numFmt numFmtId="168" formatCode="0_'"/>
    <numFmt numFmtId="169" formatCode="0&quot; '&quot;"/>
    <numFmt numFmtId="170" formatCode="0&quot; in.&quot;"/>
    <numFmt numFmtId="171" formatCode="0&quot; ft&quot;"/>
    <numFmt numFmtId="172" formatCode="0.000000"/>
  </numFmts>
  <fonts count="24">
    <font>
      <sz val="10"/>
      <name val="Arial"/>
      <family val="0"/>
    </font>
    <font>
      <sz val="12"/>
      <name val="Arial"/>
      <family val="2"/>
    </font>
    <font>
      <sz val="12"/>
      <color indexed="12"/>
      <name val="Arial"/>
      <family val="2"/>
    </font>
    <font>
      <sz val="12"/>
      <color indexed="10"/>
      <name val="Arial"/>
      <family val="2"/>
    </font>
    <font>
      <sz val="12"/>
      <color indexed="14"/>
      <name val="Arial"/>
      <family val="2"/>
    </font>
    <font>
      <sz val="15.75"/>
      <name val="Arial"/>
      <family val="0"/>
    </font>
    <font>
      <sz val="10"/>
      <color indexed="17"/>
      <name val="Arial"/>
      <family val="2"/>
    </font>
    <font>
      <sz val="10"/>
      <color indexed="10"/>
      <name val="Arial"/>
      <family val="2"/>
    </font>
    <font>
      <sz val="10"/>
      <color indexed="14"/>
      <name val="Arial"/>
      <family val="2"/>
    </font>
    <font>
      <b/>
      <sz val="12"/>
      <name val="Arial"/>
      <family val="2"/>
    </font>
    <font>
      <b/>
      <vertAlign val="superscript"/>
      <sz val="14"/>
      <name val="Arial"/>
      <family val="2"/>
    </font>
    <font>
      <b/>
      <sz val="14"/>
      <name val="Arial"/>
      <family val="2"/>
    </font>
    <font>
      <sz val="10"/>
      <color indexed="12"/>
      <name val="Arial"/>
      <family val="2"/>
    </font>
    <font>
      <b/>
      <vertAlign val="superscript"/>
      <sz val="14"/>
      <color indexed="10"/>
      <name val="Arial"/>
      <family val="2"/>
    </font>
    <font>
      <u val="single"/>
      <sz val="12"/>
      <name val="Arial"/>
      <family val="2"/>
    </font>
    <font>
      <sz val="12"/>
      <color indexed="60"/>
      <name val="Arial"/>
      <family val="2"/>
    </font>
    <font>
      <sz val="10"/>
      <color indexed="60"/>
      <name val="Arial"/>
      <family val="2"/>
    </font>
    <font>
      <b/>
      <sz val="14"/>
      <color indexed="12"/>
      <name val="Arial"/>
      <family val="2"/>
    </font>
    <font>
      <b/>
      <vertAlign val="superscript"/>
      <sz val="14"/>
      <color indexed="12"/>
      <name val="Arial"/>
      <family val="2"/>
    </font>
    <font>
      <sz val="14"/>
      <color indexed="12"/>
      <name val="Arial"/>
      <family val="2"/>
    </font>
    <font>
      <b/>
      <sz val="16"/>
      <name val="Arial"/>
      <family val="2"/>
    </font>
    <font>
      <b/>
      <sz val="13.25"/>
      <name val="Arial"/>
      <family val="2"/>
    </font>
    <font>
      <sz val="14"/>
      <name val="Arial"/>
      <family val="2"/>
    </font>
    <font>
      <b/>
      <sz val="12"/>
      <color indexed="12"/>
      <name val="Arial"/>
      <family val="2"/>
    </font>
  </fonts>
  <fills count="2">
    <fill>
      <patternFill/>
    </fill>
    <fill>
      <patternFill patternType="gray125"/>
    </fill>
  </fills>
  <borders count="14">
    <border>
      <left/>
      <right/>
      <top/>
      <bottom/>
      <diagonal/>
    </border>
    <border>
      <left style="thin"/>
      <right style="thin"/>
      <top style="thin"/>
      <bottom style="thin"/>
    </border>
    <border>
      <left style="thin"/>
      <right style="thin"/>
      <top style="thin"/>
      <bottom style="double"/>
    </border>
    <border>
      <left style="thin"/>
      <right>
        <color indexed="63"/>
      </right>
      <top style="thin"/>
      <bottom style="double"/>
    </border>
    <border>
      <left style="thin"/>
      <right style="thin"/>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1" fillId="0" borderId="2" xfId="0" applyFont="1" applyBorder="1" applyAlignment="1">
      <alignment horizontal="center" vertical="center"/>
    </xf>
    <xf numFmtId="0" fontId="3" fillId="0" borderId="3" xfId="0" applyFont="1" applyBorder="1" applyAlignment="1">
      <alignment horizontal="center" vertical="center"/>
    </xf>
    <xf numFmtId="0" fontId="4" fillId="0" borderId="2" xfId="0" applyFont="1" applyBorder="1" applyAlignment="1">
      <alignment horizontal="center" vertical="center"/>
    </xf>
    <xf numFmtId="2" fontId="1" fillId="0" borderId="4" xfId="0" applyNumberFormat="1" applyFont="1" applyBorder="1" applyAlignment="1">
      <alignment horizontal="center" vertical="center"/>
    </xf>
    <xf numFmtId="2" fontId="1" fillId="0" borderId="1" xfId="0" applyNumberFormat="1" applyFont="1" applyBorder="1" applyAlignment="1">
      <alignment horizontal="center" vertical="center"/>
    </xf>
    <xf numFmtId="12" fontId="1" fillId="0" borderId="0" xfId="0" applyNumberFormat="1" applyFont="1" applyBorder="1" applyAlignment="1" quotePrefix="1">
      <alignment horizontal="right" vertical="center"/>
    </xf>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Alignment="1">
      <alignment horizontal="centerContinuous" vertical="center"/>
    </xf>
    <xf numFmtId="0" fontId="9" fillId="0" borderId="0" xfId="0" applyFont="1" applyAlignment="1">
      <alignment horizontal="centerContinuous" vertical="center"/>
    </xf>
    <xf numFmtId="0" fontId="1" fillId="0" borderId="5"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Border="1" applyAlignment="1">
      <alignment horizontal="centerContinuous"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165" fontId="1" fillId="0" borderId="4" xfId="0" applyNumberFormat="1" applyFont="1" applyBorder="1" applyAlignment="1">
      <alignment horizontal="center" vertical="center"/>
    </xf>
    <xf numFmtId="165" fontId="1" fillId="0" borderId="1" xfId="0" applyNumberFormat="1" applyFont="1" applyBorder="1" applyAlignment="1">
      <alignment horizontal="center" vertical="center"/>
    </xf>
    <xf numFmtId="165" fontId="3" fillId="0" borderId="4" xfId="0" applyNumberFormat="1" applyFont="1" applyBorder="1" applyAlignment="1">
      <alignment horizontal="center" vertical="center"/>
    </xf>
    <xf numFmtId="165" fontId="4" fillId="0" borderId="4"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4" fillId="0" borderId="1" xfId="0" applyNumberFormat="1" applyFont="1" applyBorder="1" applyAlignment="1">
      <alignment horizontal="center" vertical="center"/>
    </xf>
    <xf numFmtId="165" fontId="1" fillId="0" borderId="4" xfId="0" applyNumberFormat="1" applyFont="1" applyFill="1" applyBorder="1" applyAlignment="1">
      <alignment horizontal="center" vertical="center"/>
    </xf>
    <xf numFmtId="12" fontId="1" fillId="0" borderId="4" xfId="0" applyNumberFormat="1" applyFont="1" applyBorder="1" applyAlignment="1" quotePrefix="1">
      <alignment horizontal="center" vertical="center"/>
    </xf>
    <xf numFmtId="0" fontId="0" fillId="0" borderId="9" xfId="0" applyBorder="1" applyAlignment="1">
      <alignmen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xf>
    <xf numFmtId="165" fontId="15" fillId="0" borderId="4" xfId="0" applyNumberFormat="1" applyFont="1" applyBorder="1" applyAlignment="1">
      <alignment horizontal="center" vertical="center"/>
    </xf>
    <xf numFmtId="165" fontId="15" fillId="0" borderId="1" xfId="0" applyNumberFormat="1" applyFont="1" applyBorder="1" applyAlignment="1">
      <alignment horizontal="center" vertical="center"/>
    </xf>
    <xf numFmtId="0" fontId="0" fillId="0" borderId="10" xfId="0" applyBorder="1" applyAlignment="1">
      <alignment vertical="center"/>
    </xf>
    <xf numFmtId="12" fontId="1" fillId="0" borderId="4" xfId="0" applyNumberFormat="1" applyFont="1" applyBorder="1" applyAlignment="1" quotePrefix="1">
      <alignment horizontal="right" vertical="center"/>
    </xf>
    <xf numFmtId="12" fontId="1" fillId="0" borderId="1" xfId="0" applyNumberFormat="1" applyFont="1" applyBorder="1" applyAlignment="1" quotePrefix="1">
      <alignment horizontal="right" vertical="center"/>
    </xf>
    <xf numFmtId="0" fontId="17" fillId="0" borderId="0" xfId="0" applyFont="1" applyBorder="1" applyAlignment="1">
      <alignment horizontal="centerContinuous" vertical="center"/>
    </xf>
    <xf numFmtId="0" fontId="19" fillId="0" borderId="0" xfId="0" applyFont="1" applyAlignment="1">
      <alignment horizontal="centerContinuous" vertical="center"/>
    </xf>
    <xf numFmtId="0" fontId="20" fillId="0" borderId="0" xfId="0" applyFont="1" applyAlignment="1">
      <alignment vertical="center"/>
    </xf>
    <xf numFmtId="0" fontId="9" fillId="0" borderId="7" xfId="0" applyFont="1" applyBorder="1" applyAlignment="1">
      <alignment horizontal="centerContinuous" vertical="center"/>
    </xf>
    <xf numFmtId="0" fontId="0" fillId="0" borderId="11" xfId="0" applyBorder="1" applyAlignment="1">
      <alignment vertical="center"/>
    </xf>
    <xf numFmtId="0" fontId="2" fillId="0" borderId="0" xfId="0" applyFont="1" applyBorder="1" applyAlignment="1">
      <alignment horizontal="right" vertical="center"/>
    </xf>
    <xf numFmtId="0" fontId="0" fillId="0" borderId="12" xfId="0" applyBorder="1" applyAlignment="1">
      <alignment vertical="center"/>
    </xf>
    <xf numFmtId="0" fontId="0" fillId="0" borderId="0" xfId="0" applyFont="1" applyAlignment="1">
      <alignment vertical="center"/>
    </xf>
    <xf numFmtId="0" fontId="22" fillId="0" borderId="0" xfId="0" applyFont="1" applyBorder="1" applyAlignment="1">
      <alignment horizontal="left" vertical="center" wrapText="1"/>
    </xf>
    <xf numFmtId="0" fontId="0" fillId="0" borderId="0" xfId="0" applyFont="1" applyAlignment="1">
      <alignment horizontal="left" vertical="center" wrapText="1"/>
    </xf>
    <xf numFmtId="0" fontId="7" fillId="0" borderId="0" xfId="0" applyFont="1" applyAlignment="1">
      <alignment vertical="center"/>
    </xf>
    <xf numFmtId="171" fontId="23" fillId="0" borderId="0" xfId="0" applyNumberFormat="1" applyFont="1" applyFill="1" applyBorder="1" applyAlignment="1" applyProtection="1">
      <alignment horizontal="center" vertical="center"/>
      <protection locked="0"/>
    </xf>
    <xf numFmtId="170" fontId="23" fillId="0" borderId="13" xfId="0" applyNumberFormat="1" applyFont="1" applyBorder="1" applyAlignment="1" applyProtection="1">
      <alignment horizontal="left" vertical="center"/>
      <protection locked="0"/>
    </xf>
    <xf numFmtId="171" fontId="23" fillId="0" borderId="0" xfId="0" applyNumberFormat="1" applyFont="1" applyFill="1" applyBorder="1" applyAlignment="1" applyProtection="1">
      <alignment horizontal="center"/>
      <protection locked="0"/>
    </xf>
    <xf numFmtId="170" fontId="23" fillId="0" borderId="13" xfId="0" applyNumberFormat="1" applyFont="1" applyBorder="1" applyAlignment="1" applyProtection="1">
      <alignment horizontal="left"/>
      <protection locked="0"/>
    </xf>
    <xf numFmtId="0" fontId="1" fillId="0" borderId="0" xfId="0" applyFont="1" applyBorder="1" applyAlignment="1">
      <alignment horizontal="left" vertical="center" wrapText="1"/>
    </xf>
    <xf numFmtId="0" fontId="0" fillId="0" borderId="0" xfId="0" applyAlignment="1">
      <alignment horizontal="left" vertical="center" wrapText="1"/>
    </xf>
    <xf numFmtId="0" fontId="11" fillId="0" borderId="0" xfId="0" applyFont="1" applyBorder="1" applyAlignment="1">
      <alignment horizontal="left" vertical="center" wrapText="1"/>
    </xf>
    <xf numFmtId="0" fontId="1" fillId="0" borderId="0" xfId="0" applyFont="1" applyAlignment="1">
      <alignment horizontal="left" vertical="center" wrapText="1"/>
    </xf>
    <xf numFmtId="0" fontId="2" fillId="0" borderId="12" xfId="0" applyFont="1" applyBorder="1" applyAlignment="1">
      <alignment horizontal="right" vertical="center" wrapText="1"/>
    </xf>
    <xf numFmtId="0" fontId="2" fillId="0" borderId="0" xfId="0" applyFont="1" applyBorder="1" applyAlignment="1">
      <alignment horizontal="right" vertical="center" wrapText="1"/>
    </xf>
    <xf numFmtId="0" fontId="22" fillId="0" borderId="0" xfId="0" applyFont="1" applyBorder="1" applyAlignment="1">
      <alignment horizontal="left" vertical="center" wrapText="1"/>
    </xf>
    <xf numFmtId="0" fontId="0" fillId="0" borderId="0" xfId="0" applyFont="1" applyAlignment="1">
      <alignment horizontal="left" vertical="center" wrapText="1"/>
    </xf>
    <xf numFmtId="12" fontId="1" fillId="0" borderId="1" xfId="0" applyNumberFormat="1" applyFont="1" applyFill="1" applyBorder="1" applyAlignment="1" quotePrefix="1">
      <alignment horizontal="right" vertical="center"/>
    </xf>
    <xf numFmtId="2" fontId="1" fillId="0" borderId="4" xfId="0" applyNumberFormat="1" applyFont="1" applyFill="1" applyBorder="1" applyAlignment="1">
      <alignment horizontal="center" vertical="center"/>
    </xf>
    <xf numFmtId="165" fontId="15"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165" fontId="1"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165" fontId="4" fillId="0" borderId="4" xfId="0" applyNumberFormat="1"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Horizontal Distance Sliding Snow Can Fall Beyond the Eaves</a:t>
            </a:r>
          </a:p>
        </c:rich>
      </c:tx>
      <c:layout/>
      <c:spPr>
        <a:noFill/>
        <a:ln>
          <a:noFill/>
        </a:ln>
      </c:spPr>
    </c:title>
    <c:plotArea>
      <c:layout>
        <c:manualLayout>
          <c:xMode val="edge"/>
          <c:yMode val="edge"/>
          <c:x val="0.06275"/>
          <c:y val="0.132"/>
          <c:w val="0.923"/>
          <c:h val="0.77725"/>
        </c:manualLayout>
      </c:layout>
      <c:scatterChart>
        <c:scatterStyle val="smoothMarker"/>
        <c:varyColors val="0"/>
        <c:ser>
          <c:idx val="0"/>
          <c:order val="0"/>
          <c:tx>
            <c:strRef>
              <c:f>'Sliding Snow  Calculator'!$I$12</c:f>
              <c:strCache>
                <c:ptCount val="1"/>
                <c:pt idx="0">
                  <c:v>Horizontal Distance  3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'Sliding Snow  Calculator'!$A$14:$A$48</c:f>
              <c:numCache/>
            </c:numRef>
          </c:xVal>
          <c:yVal>
            <c:numRef>
              <c:f>'Sliding Snow  Calculator'!$I$14:$I$48</c:f>
              <c:numCache/>
            </c:numRef>
          </c:yVal>
          <c:smooth val="1"/>
        </c:ser>
        <c:axId val="37021933"/>
        <c:axId val="64761942"/>
      </c:scatterChart>
      <c:valAx>
        <c:axId val="37021933"/>
        <c:scaling>
          <c:orientation val="minMax"/>
        </c:scaling>
        <c:axPos val="b"/>
        <c:title>
          <c:tx>
            <c:rich>
              <a:bodyPr vert="horz" rot="0" anchor="ctr"/>
              <a:lstStyle/>
              <a:p>
                <a:pPr algn="ctr">
                  <a:defRPr/>
                </a:pPr>
                <a:r>
                  <a:rPr lang="en-US" cap="none" sz="1325" b="1" i="0" u="none" baseline="0">
                    <a:latin typeface="Arial"/>
                    <a:ea typeface="Arial"/>
                    <a:cs typeface="Arial"/>
                  </a:rPr>
                  <a:t>Slope: X on 12 (inches)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761942"/>
        <c:crosses val="autoZero"/>
        <c:crossBetween val="midCat"/>
        <c:dispUnits/>
      </c:valAx>
      <c:valAx>
        <c:axId val="64761942"/>
        <c:scaling>
          <c:orientation val="minMax"/>
        </c:scaling>
        <c:axPos val="l"/>
        <c:title>
          <c:tx>
            <c:rich>
              <a:bodyPr vert="horz" rot="-5400000" anchor="ctr"/>
              <a:lstStyle/>
              <a:p>
                <a:pPr algn="ctr">
                  <a:defRPr/>
                </a:pPr>
                <a:r>
                  <a:rPr lang="en-US" cap="none" sz="1400" b="1" i="0" u="none" baseline="0">
                    <a:latin typeface="Arial"/>
                    <a:ea typeface="Arial"/>
                    <a:cs typeface="Arial"/>
                  </a:rPr>
                  <a:t>Distance, (feet)</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37021933"/>
        <c:crosses val="autoZero"/>
        <c:crossBetween val="midCat"/>
        <c:dispUnits/>
      </c:valAx>
      <c:spPr>
        <a:noFill/>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180975</xdr:rowOff>
    </xdr:from>
    <xdr:to>
      <xdr:col>10</xdr:col>
      <xdr:colOff>0</xdr:colOff>
      <xdr:row>72</xdr:row>
      <xdr:rowOff>104775</xdr:rowOff>
    </xdr:to>
    <xdr:graphicFrame>
      <xdr:nvGraphicFramePr>
        <xdr:cNvPr id="1" name="Chart 1"/>
        <xdr:cNvGraphicFramePr/>
      </xdr:nvGraphicFramePr>
      <xdr:xfrm>
        <a:off x="0" y="10344150"/>
        <a:ext cx="9782175" cy="4495800"/>
      </xdr:xfrm>
      <a:graphic>
        <a:graphicData uri="http://schemas.openxmlformats.org/drawingml/2006/chart">
          <c:chart xmlns:c="http://schemas.openxmlformats.org/drawingml/2006/chart" r:id="rId1"/>
        </a:graphicData>
      </a:graphic>
    </xdr:graphicFrame>
    <xdr:clientData/>
  </xdr:twoCellAnchor>
  <xdr:twoCellAnchor>
    <xdr:from>
      <xdr:col>6</xdr:col>
      <xdr:colOff>800100</xdr:colOff>
      <xdr:row>3</xdr:row>
      <xdr:rowOff>171450</xdr:rowOff>
    </xdr:from>
    <xdr:to>
      <xdr:col>8</xdr:col>
      <xdr:colOff>152400</xdr:colOff>
      <xdr:row>7</xdr:row>
      <xdr:rowOff>38100</xdr:rowOff>
    </xdr:to>
    <xdr:grpSp>
      <xdr:nvGrpSpPr>
        <xdr:cNvPr id="2" name="Group 225"/>
        <xdr:cNvGrpSpPr>
          <a:grpSpLocks/>
        </xdr:cNvGrpSpPr>
      </xdr:nvGrpSpPr>
      <xdr:grpSpPr>
        <a:xfrm>
          <a:off x="6391275" y="895350"/>
          <a:ext cx="1447800" cy="1143000"/>
          <a:chOff x="861" y="115"/>
          <a:chExt cx="194" cy="149"/>
        </a:xfrm>
        <a:solidFill>
          <a:srgbClr val="FFFFFF"/>
        </a:solidFill>
      </xdr:grpSpPr>
      <xdr:sp>
        <xdr:nvSpPr>
          <xdr:cNvPr id="3" name="Line 194"/>
          <xdr:cNvSpPr>
            <a:spLocks/>
          </xdr:cNvSpPr>
        </xdr:nvSpPr>
        <xdr:spPr>
          <a:xfrm flipH="1">
            <a:off x="861" y="115"/>
            <a:ext cx="39" cy="93"/>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95"/>
          <xdr:cNvSpPr>
            <a:spLocks/>
          </xdr:cNvSpPr>
        </xdr:nvSpPr>
        <xdr:spPr>
          <a:xfrm flipH="1">
            <a:off x="1025" y="184"/>
            <a:ext cx="30" cy="80"/>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196"/>
          <xdr:cNvSpPr>
            <a:spLocks/>
          </xdr:cNvSpPr>
        </xdr:nvSpPr>
        <xdr:spPr>
          <a:xfrm flipH="1" flipV="1">
            <a:off x="868" y="189"/>
            <a:ext cx="51" cy="21"/>
          </a:xfrm>
          <a:prstGeom prst="line">
            <a:avLst/>
          </a:prstGeom>
          <a:noFill/>
          <a:ln w="9525" cmpd="sng">
            <a:solidFill>
              <a:srgbClr val="9933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Line 197"/>
          <xdr:cNvSpPr>
            <a:spLocks/>
          </xdr:cNvSpPr>
        </xdr:nvSpPr>
        <xdr:spPr>
          <a:xfrm>
            <a:off x="982" y="234"/>
            <a:ext cx="45" cy="20"/>
          </a:xfrm>
          <a:prstGeom prst="line">
            <a:avLst/>
          </a:prstGeom>
          <a:noFill/>
          <a:ln w="9525" cmpd="sng">
            <a:solidFill>
              <a:srgbClr val="9933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TextBox 199"/>
          <xdr:cNvSpPr txBox="1">
            <a:spLocks noChangeArrowheads="1"/>
          </xdr:cNvSpPr>
        </xdr:nvSpPr>
        <xdr:spPr>
          <a:xfrm>
            <a:off x="906" y="202"/>
            <a:ext cx="84" cy="50"/>
          </a:xfrm>
          <a:prstGeom prst="rect">
            <a:avLst/>
          </a:prstGeom>
          <a:noFill/>
          <a:ln w="9525" cmpd="sng">
            <a:solidFill>
              <a:srgbClr val="993300"/>
            </a:solidFill>
            <a:headEnd type="none"/>
            <a:tailEnd type="none"/>
          </a:ln>
        </xdr:spPr>
        <xdr:txBody>
          <a:bodyPr vertOverflow="clip" wrap="square"/>
          <a:p>
            <a:pPr algn="ctr">
              <a:defRPr/>
            </a:pPr>
            <a:r>
              <a:rPr lang="en-US" cap="none" sz="1000" b="0" i="0" u="none" baseline="0">
                <a:solidFill>
                  <a:srgbClr val="993300"/>
                </a:solidFill>
                <a:latin typeface="Arial"/>
                <a:ea typeface="Arial"/>
                <a:cs typeface="Arial"/>
              </a:rPr>
              <a:t>Slope Length</a:t>
            </a:r>
          </a:p>
        </xdr:txBody>
      </xdr:sp>
    </xdr:grpSp>
    <xdr:clientData/>
  </xdr:twoCellAnchor>
  <xdr:twoCellAnchor>
    <xdr:from>
      <xdr:col>4</xdr:col>
      <xdr:colOff>447675</xdr:colOff>
      <xdr:row>1</xdr:row>
      <xdr:rowOff>19050</xdr:rowOff>
    </xdr:from>
    <xdr:to>
      <xdr:col>9</xdr:col>
      <xdr:colOff>1009650</xdr:colOff>
      <xdr:row>10</xdr:row>
      <xdr:rowOff>123825</xdr:rowOff>
    </xdr:to>
    <xdr:grpSp>
      <xdr:nvGrpSpPr>
        <xdr:cNvPr id="8" name="Group 227"/>
        <xdr:cNvGrpSpPr>
          <a:grpSpLocks/>
        </xdr:cNvGrpSpPr>
      </xdr:nvGrpSpPr>
      <xdr:grpSpPr>
        <a:xfrm>
          <a:off x="3943350" y="285750"/>
          <a:ext cx="5800725" cy="2362200"/>
          <a:chOff x="531" y="38"/>
          <a:chExt cx="781" cy="308"/>
        </a:xfrm>
        <a:solidFill>
          <a:srgbClr val="FFFFFF"/>
        </a:solidFill>
      </xdr:grpSpPr>
      <xdr:grpSp>
        <xdr:nvGrpSpPr>
          <xdr:cNvPr id="9" name="Group 223"/>
          <xdr:cNvGrpSpPr>
            <a:grpSpLocks/>
          </xdr:cNvGrpSpPr>
        </xdr:nvGrpSpPr>
        <xdr:grpSpPr>
          <a:xfrm>
            <a:off x="903" y="38"/>
            <a:ext cx="154" cy="131"/>
            <a:chOff x="903" y="38"/>
            <a:chExt cx="154" cy="131"/>
          </a:xfrm>
          <a:solidFill>
            <a:srgbClr val="FFFFFF"/>
          </a:solidFill>
        </xdr:grpSpPr>
        <xdr:sp>
          <xdr:nvSpPr>
            <xdr:cNvPr id="10" name="Line 11"/>
            <xdr:cNvSpPr>
              <a:spLocks noChangeAspect="1"/>
            </xdr:cNvSpPr>
          </xdr:nvSpPr>
          <xdr:spPr>
            <a:xfrm flipV="1">
              <a:off x="903" y="48"/>
              <a:ext cx="0" cy="56"/>
            </a:xfrm>
            <a:prstGeom prst="line">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2"/>
            <xdr:cNvSpPr>
              <a:spLocks noChangeAspect="1"/>
            </xdr:cNvSpPr>
          </xdr:nvSpPr>
          <xdr:spPr>
            <a:xfrm flipH="1" flipV="1">
              <a:off x="1057" y="51"/>
              <a:ext cx="0" cy="118"/>
            </a:xfrm>
            <a:prstGeom prst="line">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3"/>
            <xdr:cNvSpPr>
              <a:spLocks noChangeAspect="1"/>
            </xdr:cNvSpPr>
          </xdr:nvSpPr>
          <xdr:spPr>
            <a:xfrm flipH="1">
              <a:off x="905" y="71"/>
              <a:ext cx="20" cy="1"/>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Line 14"/>
            <xdr:cNvSpPr>
              <a:spLocks noChangeAspect="1"/>
            </xdr:cNvSpPr>
          </xdr:nvSpPr>
          <xdr:spPr>
            <a:xfrm>
              <a:off x="1032" y="72"/>
              <a:ext cx="25" cy="1"/>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 name="TextBox 15"/>
            <xdr:cNvSpPr txBox="1">
              <a:spLocks noChangeAspect="1" noChangeArrowheads="1"/>
            </xdr:cNvSpPr>
          </xdr:nvSpPr>
          <xdr:spPr>
            <a:xfrm>
              <a:off x="930" y="38"/>
              <a:ext cx="97" cy="64"/>
            </a:xfrm>
            <a:prstGeom prst="rect">
              <a:avLst/>
            </a:prstGeom>
            <a:noFill/>
            <a:ln w="9525" cmpd="sng">
              <a:solidFill>
                <a:srgbClr val="0000FF"/>
              </a:solidFill>
              <a:headEnd type="none"/>
              <a:tailEnd type="none"/>
            </a:ln>
          </xdr:spPr>
          <xdr:txBody>
            <a:bodyPr vertOverflow="clip" wrap="square" anchor="ctr"/>
            <a:p>
              <a:pPr algn="ctr">
                <a:defRPr/>
              </a:pPr>
              <a:r>
                <a:rPr lang="en-US" cap="none" sz="1000" b="0" i="0" u="none" baseline="0">
                  <a:solidFill>
                    <a:srgbClr val="0000FF"/>
                  </a:solidFill>
                  <a:latin typeface="Arial"/>
                  <a:ea typeface="Arial"/>
                  <a:cs typeface="Arial"/>
                </a:rPr>
                <a:t>Span Distance</a:t>
              </a:r>
            </a:p>
          </xdr:txBody>
        </xdr:sp>
      </xdr:grpSp>
      <xdr:grpSp>
        <xdr:nvGrpSpPr>
          <xdr:cNvPr id="15" name="Group 222"/>
          <xdr:cNvGrpSpPr>
            <a:grpSpLocks/>
          </xdr:cNvGrpSpPr>
        </xdr:nvGrpSpPr>
        <xdr:grpSpPr>
          <a:xfrm>
            <a:off x="1057" y="177"/>
            <a:ext cx="255" cy="102"/>
            <a:chOff x="1057" y="177"/>
            <a:chExt cx="255" cy="102"/>
          </a:xfrm>
          <a:solidFill>
            <a:srgbClr val="FFFFFF"/>
          </a:solidFill>
        </xdr:grpSpPr>
        <xdr:sp>
          <xdr:nvSpPr>
            <xdr:cNvPr id="16" name="Line 64"/>
            <xdr:cNvSpPr>
              <a:spLocks noChangeAspect="1"/>
            </xdr:cNvSpPr>
          </xdr:nvSpPr>
          <xdr:spPr>
            <a:xfrm>
              <a:off x="1057" y="177"/>
              <a:ext cx="122" cy="1"/>
            </a:xfrm>
            <a:prstGeom prst="line">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65"/>
            <xdr:cNvSpPr>
              <a:spLocks noChangeAspect="1"/>
            </xdr:cNvSpPr>
          </xdr:nvSpPr>
          <xdr:spPr>
            <a:xfrm flipV="1">
              <a:off x="1140" y="177"/>
              <a:ext cx="0" cy="48"/>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8" name="Line 66"/>
            <xdr:cNvSpPr>
              <a:spLocks noChangeAspect="1"/>
            </xdr:cNvSpPr>
          </xdr:nvSpPr>
          <xdr:spPr>
            <a:xfrm>
              <a:off x="1140" y="246"/>
              <a:ext cx="0" cy="33"/>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9" name="TextBox 67"/>
            <xdr:cNvSpPr txBox="1">
              <a:spLocks noChangeAspect="1" noChangeArrowheads="1"/>
            </xdr:cNvSpPr>
          </xdr:nvSpPr>
          <xdr:spPr>
            <a:xfrm>
              <a:off x="1094" y="203"/>
              <a:ext cx="218" cy="50"/>
            </a:xfrm>
            <a:prstGeom prst="rect">
              <a:avLst/>
            </a:prstGeom>
            <a:solidFill>
              <a:srgbClr val="FFFFFF"/>
            </a:solidFill>
            <a:ln w="9525" cmpd="sng">
              <a:solidFill>
                <a:srgbClr val="0000FF"/>
              </a:solidFill>
              <a:headEnd type="none"/>
              <a:tailEnd type="none"/>
            </a:ln>
          </xdr:spPr>
          <xdr:txBody>
            <a:bodyPr vertOverflow="clip" wrap="square" anchor="ctr"/>
            <a:p>
              <a:pPr algn="ctr">
                <a:defRPr/>
              </a:pPr>
              <a:r>
                <a:rPr lang="en-US" cap="none" sz="1000" b="0" i="0" u="none" baseline="0">
                  <a:solidFill>
                    <a:srgbClr val="0000FF"/>
                  </a:solidFill>
                  <a:latin typeface="Arial"/>
                  <a:ea typeface="Arial"/>
                  <a:cs typeface="Arial"/>
                </a:rPr>
                <a:t>Eaves Height above Ground if No Entrance is used.</a:t>
              </a:r>
            </a:p>
          </xdr:txBody>
        </xdr:sp>
      </xdr:grpSp>
      <xdr:grpSp>
        <xdr:nvGrpSpPr>
          <xdr:cNvPr id="20" name="Group 206"/>
          <xdr:cNvGrpSpPr>
            <a:grpSpLocks/>
          </xdr:cNvGrpSpPr>
        </xdr:nvGrpSpPr>
        <xdr:grpSpPr>
          <a:xfrm>
            <a:off x="623" y="111"/>
            <a:ext cx="637" cy="183"/>
            <a:chOff x="660" y="90"/>
            <a:chExt cx="686" cy="196"/>
          </a:xfrm>
          <a:solidFill>
            <a:srgbClr val="FFFFFF"/>
          </a:solidFill>
        </xdr:grpSpPr>
        <xdr:sp>
          <xdr:nvSpPr>
            <xdr:cNvPr id="21" name="Line 2"/>
            <xdr:cNvSpPr>
              <a:spLocks noChangeAspect="1"/>
            </xdr:cNvSpPr>
          </xdr:nvSpPr>
          <xdr:spPr>
            <a:xfrm flipH="1">
              <a:off x="801" y="90"/>
              <a:ext cx="160" cy="73"/>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7"/>
            <xdr:cNvSpPr>
              <a:spLocks noChangeAspect="1"/>
            </xdr:cNvSpPr>
          </xdr:nvSpPr>
          <xdr:spPr>
            <a:xfrm>
              <a:off x="815" y="161"/>
              <a:ext cx="0" cy="10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8"/>
            <xdr:cNvSpPr>
              <a:spLocks noChangeAspect="1"/>
            </xdr:cNvSpPr>
          </xdr:nvSpPr>
          <xdr:spPr>
            <a:xfrm>
              <a:off x="961" y="90"/>
              <a:ext cx="166" cy="7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9"/>
            <xdr:cNvSpPr>
              <a:spLocks noChangeAspect="1"/>
            </xdr:cNvSpPr>
          </xdr:nvSpPr>
          <xdr:spPr>
            <a:xfrm>
              <a:off x="1108" y="155"/>
              <a:ext cx="0" cy="114"/>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51"/>
            <xdr:cNvSpPr>
              <a:spLocks noChangeAspect="1"/>
            </xdr:cNvSpPr>
          </xdr:nvSpPr>
          <xdr:spPr>
            <a:xfrm flipH="1">
              <a:off x="707" y="181"/>
              <a:ext cx="109"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52"/>
            <xdr:cNvSpPr>
              <a:spLocks noChangeAspect="1"/>
            </xdr:cNvSpPr>
          </xdr:nvSpPr>
          <xdr:spPr>
            <a:xfrm flipH="1">
              <a:off x="707" y="204"/>
              <a:ext cx="108"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53"/>
            <xdr:cNvSpPr>
              <a:spLocks noChangeAspect="1"/>
            </xdr:cNvSpPr>
          </xdr:nvSpPr>
          <xdr:spPr>
            <a:xfrm flipV="1">
              <a:off x="707" y="181"/>
              <a:ext cx="0" cy="23"/>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54"/>
            <xdr:cNvSpPr>
              <a:spLocks noChangeAspect="1"/>
            </xdr:cNvSpPr>
          </xdr:nvSpPr>
          <xdr:spPr>
            <a:xfrm>
              <a:off x="720" y="204"/>
              <a:ext cx="0" cy="6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Rectangle 178"/>
            <xdr:cNvSpPr>
              <a:spLocks/>
            </xdr:cNvSpPr>
          </xdr:nvSpPr>
          <xdr:spPr>
            <a:xfrm>
              <a:off x="660" y="269"/>
              <a:ext cx="684" cy="17"/>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179"/>
            <xdr:cNvSpPr>
              <a:spLocks/>
            </xdr:cNvSpPr>
          </xdr:nvSpPr>
          <xdr:spPr>
            <a:xfrm>
              <a:off x="660" y="269"/>
              <a:ext cx="686"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1" name="Group 216"/>
          <xdr:cNvGrpSpPr>
            <a:grpSpLocks/>
          </xdr:cNvGrpSpPr>
        </xdr:nvGrpSpPr>
        <xdr:grpSpPr>
          <a:xfrm>
            <a:off x="531" y="45"/>
            <a:ext cx="332" cy="204"/>
            <a:chOff x="644" y="34"/>
            <a:chExt cx="355" cy="222"/>
          </a:xfrm>
          <a:solidFill>
            <a:srgbClr val="FFFFFF"/>
          </a:solidFill>
        </xdr:grpSpPr>
        <xdr:sp>
          <xdr:nvSpPr>
            <xdr:cNvPr id="32" name="Line 56"/>
            <xdr:cNvSpPr>
              <a:spLocks noChangeAspect="1"/>
            </xdr:cNvSpPr>
          </xdr:nvSpPr>
          <xdr:spPr>
            <a:xfrm flipH="1">
              <a:off x="813" y="180"/>
              <a:ext cx="67" cy="0"/>
            </a:xfrm>
            <a:prstGeom prst="line">
              <a:avLst/>
            </a:prstGeom>
            <a:noFill/>
            <a:ln w="9525" cmpd="sng">
              <a:solidFill>
                <a:srgbClr val="008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57"/>
            <xdr:cNvSpPr>
              <a:spLocks noChangeAspect="1"/>
            </xdr:cNvSpPr>
          </xdr:nvSpPr>
          <xdr:spPr>
            <a:xfrm flipH="1">
              <a:off x="857" y="143"/>
              <a:ext cx="0" cy="37"/>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 name="Line 58"/>
            <xdr:cNvSpPr>
              <a:spLocks noChangeAspect="1"/>
            </xdr:cNvSpPr>
          </xdr:nvSpPr>
          <xdr:spPr>
            <a:xfrm flipV="1">
              <a:off x="857" y="196"/>
              <a:ext cx="0" cy="46"/>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AutoShape 59"/>
            <xdr:cNvSpPr>
              <a:spLocks noChangeAspect="1"/>
            </xdr:cNvSpPr>
          </xdr:nvSpPr>
          <xdr:spPr>
            <a:xfrm>
              <a:off x="888" y="34"/>
              <a:ext cx="111" cy="68"/>
            </a:xfrm>
            <a:prstGeom prst="accentCallout1">
              <a:avLst>
                <a:gd name="adj1" fmla="val -74791"/>
                <a:gd name="adj2" fmla="val 98314"/>
                <a:gd name="adj3" fmla="val -58263"/>
                <a:gd name="adj4" fmla="val -33148"/>
                <a:gd name="adj5" fmla="val -86365"/>
                <a:gd name="adj6" fmla="val 116291"/>
                <a:gd name="adj7" fmla="val -77273"/>
                <a:gd name="adj8" fmla="val 130898"/>
              </a:avLst>
            </a:prstGeom>
            <a:solidFill>
              <a:srgbClr val="FFFFFF"/>
            </a:solidFill>
            <a:ln w="9525" cmpd="sng">
              <a:solidFill>
                <a:srgbClr val="008000"/>
              </a:solidFill>
              <a:headEnd type="arrow"/>
              <a:tailEnd type="none"/>
            </a:ln>
          </xdr:spPr>
          <xdr:txBody>
            <a:bodyPr vertOverflow="clip" wrap="square" anchor="ctr"/>
            <a:p>
              <a:pPr algn="l">
                <a:defRPr/>
              </a:pPr>
              <a:r>
                <a:rPr lang="en-US" cap="none" sz="1000" b="0" i="0" u="none" baseline="0">
                  <a:solidFill>
                    <a:srgbClr val="008000"/>
                  </a:solidFill>
                  <a:latin typeface="Arial"/>
                  <a:ea typeface="Arial"/>
                  <a:cs typeface="Arial"/>
                </a:rPr>
                <a:t>Height above lower ridge.</a:t>
              </a:r>
            </a:p>
          </xdr:txBody>
        </xdr:sp>
        <xdr:sp>
          <xdr:nvSpPr>
            <xdr:cNvPr id="36" name="Line 61"/>
            <xdr:cNvSpPr>
              <a:spLocks noChangeAspect="1"/>
            </xdr:cNvSpPr>
          </xdr:nvSpPr>
          <xdr:spPr>
            <a:xfrm>
              <a:off x="824" y="147"/>
              <a:ext cx="0" cy="33"/>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7" name="Line 62"/>
            <xdr:cNvSpPr>
              <a:spLocks noChangeAspect="1"/>
            </xdr:cNvSpPr>
          </xdr:nvSpPr>
          <xdr:spPr>
            <a:xfrm flipV="1">
              <a:off x="824" y="219"/>
              <a:ext cx="0" cy="37"/>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8" name="AutoShape 63"/>
            <xdr:cNvSpPr>
              <a:spLocks noChangeAspect="1"/>
            </xdr:cNvSpPr>
          </xdr:nvSpPr>
          <xdr:spPr>
            <a:xfrm>
              <a:off x="644" y="61"/>
              <a:ext cx="130" cy="50"/>
            </a:xfrm>
            <a:prstGeom prst="accentCallout2">
              <a:avLst>
                <a:gd name="adj1" fmla="val 88462"/>
                <a:gd name="adj2" fmla="val 104000"/>
                <a:gd name="adj3" fmla="val 60000"/>
                <a:gd name="adj4" fmla="val -20000"/>
                <a:gd name="adj5" fmla="val 57694"/>
                <a:gd name="adj6" fmla="val -20000"/>
                <a:gd name="adj7" fmla="val 82305"/>
                <a:gd name="adj8" fmla="val 120000"/>
              </a:avLst>
            </a:prstGeom>
            <a:solidFill>
              <a:srgbClr val="FFFFFF"/>
            </a:solidFill>
            <a:ln w="9525" cmpd="sng">
              <a:solidFill>
                <a:srgbClr val="008000"/>
              </a:solidFill>
              <a:headEnd type="arrow"/>
              <a:tailEnd type="none"/>
            </a:ln>
          </xdr:spPr>
          <xdr:txBody>
            <a:bodyPr vertOverflow="clip" wrap="square" anchor="ctr"/>
            <a:p>
              <a:pPr algn="r">
                <a:defRPr/>
              </a:pPr>
              <a:r>
                <a:rPr lang="en-US" cap="none" sz="1000" b="0" i="0" u="none" baseline="0">
                  <a:solidFill>
                    <a:srgbClr val="008000"/>
                  </a:solidFill>
                  <a:latin typeface="Arial"/>
                  <a:ea typeface="Arial"/>
                  <a:cs typeface="Arial"/>
                </a:rPr>
                <a:t>Height above lower eaves.
</a:t>
              </a:r>
            </a:p>
          </xdr:txBody>
        </xdr:sp>
      </xdr:grpSp>
      <xdr:grpSp>
        <xdr:nvGrpSpPr>
          <xdr:cNvPr id="39" name="Group 226"/>
          <xdr:cNvGrpSpPr>
            <a:grpSpLocks/>
          </xdr:cNvGrpSpPr>
        </xdr:nvGrpSpPr>
        <xdr:grpSpPr>
          <a:xfrm>
            <a:off x="1059" y="177"/>
            <a:ext cx="155" cy="169"/>
            <a:chOff x="1059" y="177"/>
            <a:chExt cx="155" cy="169"/>
          </a:xfrm>
          <a:solidFill>
            <a:srgbClr val="FFFFFF"/>
          </a:solidFill>
        </xdr:grpSpPr>
        <xdr:sp>
          <xdr:nvSpPr>
            <xdr:cNvPr id="40" name="Line 180"/>
            <xdr:cNvSpPr>
              <a:spLocks/>
            </xdr:cNvSpPr>
          </xdr:nvSpPr>
          <xdr:spPr>
            <a:xfrm>
              <a:off x="1061" y="177"/>
              <a:ext cx="0" cy="156"/>
            </a:xfrm>
            <a:prstGeom prst="line">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181"/>
            <xdr:cNvSpPr>
              <a:spLocks/>
            </xdr:cNvSpPr>
          </xdr:nvSpPr>
          <xdr:spPr>
            <a:xfrm>
              <a:off x="1213" y="282"/>
              <a:ext cx="0" cy="57"/>
            </a:xfrm>
            <a:prstGeom prst="line">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TextBox 182"/>
            <xdr:cNvSpPr txBox="1">
              <a:spLocks noChangeArrowheads="1"/>
            </xdr:cNvSpPr>
          </xdr:nvSpPr>
          <xdr:spPr>
            <a:xfrm>
              <a:off x="1094" y="298"/>
              <a:ext cx="84" cy="48"/>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1000" b="0" i="0" u="none" baseline="0">
                  <a:solidFill>
                    <a:srgbClr val="FF0000"/>
                  </a:solidFill>
                  <a:latin typeface="Arial"/>
                  <a:ea typeface="Arial"/>
                  <a:cs typeface="Arial"/>
                </a:rPr>
                <a:t>Horizontal Distance</a:t>
              </a:r>
            </a:p>
          </xdr:txBody>
        </xdr:sp>
        <xdr:sp>
          <xdr:nvSpPr>
            <xdr:cNvPr id="43" name="Line 183"/>
            <xdr:cNvSpPr>
              <a:spLocks/>
            </xdr:cNvSpPr>
          </xdr:nvSpPr>
          <xdr:spPr>
            <a:xfrm flipH="1">
              <a:off x="1059" y="319"/>
              <a:ext cx="34"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4" name="Line 184"/>
            <xdr:cNvSpPr>
              <a:spLocks/>
            </xdr:cNvSpPr>
          </xdr:nvSpPr>
          <xdr:spPr>
            <a:xfrm>
              <a:off x="1177" y="319"/>
              <a:ext cx="37"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nvGrpSpPr>
          <xdr:cNvPr id="45" name="Group 224"/>
          <xdr:cNvGrpSpPr>
            <a:grpSpLocks/>
          </xdr:cNvGrpSpPr>
        </xdr:nvGrpSpPr>
        <xdr:grpSpPr>
          <a:xfrm>
            <a:off x="881" y="84"/>
            <a:ext cx="429" cy="94"/>
            <a:chOff x="881" y="84"/>
            <a:chExt cx="429" cy="94"/>
          </a:xfrm>
          <a:solidFill>
            <a:srgbClr val="FFFFFF"/>
          </a:solidFill>
        </xdr:grpSpPr>
        <xdr:sp>
          <xdr:nvSpPr>
            <xdr:cNvPr id="46" name="Line 68"/>
            <xdr:cNvSpPr>
              <a:spLocks noChangeAspect="1"/>
            </xdr:cNvSpPr>
          </xdr:nvSpPr>
          <xdr:spPr>
            <a:xfrm flipH="1">
              <a:off x="881" y="177"/>
              <a:ext cx="169" cy="1"/>
            </a:xfrm>
            <a:prstGeom prst="line">
              <a:avLst/>
            </a:prstGeom>
            <a:noFill/>
            <a:ln w="9525" cmpd="sng">
              <a:solidFill>
                <a:srgbClr val="FF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69"/>
            <xdr:cNvSpPr>
              <a:spLocks/>
            </xdr:cNvSpPr>
          </xdr:nvSpPr>
          <xdr:spPr>
            <a:xfrm flipV="1">
              <a:off x="903" y="114"/>
              <a:ext cx="0" cy="62"/>
            </a:xfrm>
            <a:prstGeom prst="line">
              <a:avLst/>
            </a:prstGeom>
            <a:noFill/>
            <a:ln w="9525" cmpd="sng">
              <a:solidFill>
                <a:srgbClr val="FF00FF"/>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48" name="AutoShape 213"/>
            <xdr:cNvSpPr>
              <a:spLocks/>
            </xdr:cNvSpPr>
          </xdr:nvSpPr>
          <xdr:spPr>
            <a:xfrm>
              <a:off x="1150" y="84"/>
              <a:ext cx="160" cy="74"/>
            </a:xfrm>
            <a:prstGeom prst="accentCallout2">
              <a:avLst>
                <a:gd name="adj1" fmla="val -203125"/>
                <a:gd name="adj2" fmla="val 27027"/>
                <a:gd name="adj3" fmla="val -108749"/>
                <a:gd name="adj4" fmla="val -29731"/>
                <a:gd name="adj5" fmla="val -56250"/>
                <a:gd name="adj6" fmla="val -29731"/>
                <a:gd name="adj7" fmla="val -203125"/>
                <a:gd name="adj8" fmla="val 27027"/>
              </a:avLst>
            </a:prstGeom>
            <a:solidFill>
              <a:srgbClr val="FFFFFF"/>
            </a:solidFill>
            <a:ln w="9525" cmpd="sng">
              <a:solidFill>
                <a:srgbClr val="FF00FF"/>
              </a:solidFill>
              <a:headEnd type="arrow"/>
              <a:tailEnd type="none"/>
            </a:ln>
          </xdr:spPr>
          <xdr:txBody>
            <a:bodyPr vertOverflow="clip" wrap="square"/>
            <a:p>
              <a:pPr algn="l">
                <a:defRPr/>
              </a:pPr>
              <a:r>
                <a:rPr lang="en-US" cap="none" sz="1000" b="0" i="0" u="none" baseline="0">
                  <a:solidFill>
                    <a:srgbClr val="FF00FF"/>
                  </a:solidFill>
                  <a:latin typeface="Arial"/>
                  <a:ea typeface="Arial"/>
                  <a:cs typeface="Arial"/>
                </a:rPr>
                <a:t>Eaves to Ridge Height is Function of Span and Slope.</a:t>
              </a:r>
            </a:p>
          </xdr:txBody>
        </xdr: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BUSKA\Roof%20Ventilation%20and%20Snow%20Slide%20Distance%20calcul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irway Ht &amp; Inlet Area Calc"/>
      <sheetName val="Distance from eave calculator"/>
    </sheetNames>
    <sheetDataSet>
      <sheetData sheetId="0">
        <row r="5">
          <cell r="L5">
            <v>4.763641690726177</v>
          </cell>
        </row>
        <row r="6">
          <cell r="L6">
            <v>100.34662148993579</v>
          </cell>
        </row>
        <row r="7">
          <cell r="D7">
            <v>30</v>
          </cell>
        </row>
        <row r="9">
          <cell r="E9">
            <v>0.08558333333333333</v>
          </cell>
          <cell r="G9">
            <v>27.24110702664334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4"/>
  <sheetViews>
    <sheetView showGridLines="0" tabSelected="1" workbookViewId="0" topLeftCell="A1">
      <selection activeCell="J1" sqref="J1"/>
    </sheetView>
  </sheetViews>
  <sheetFormatPr defaultColWidth="9.140625" defaultRowHeight="12.75"/>
  <cols>
    <col min="1" max="1" width="10.7109375" style="3" customWidth="1"/>
    <col min="2" max="2" width="10.28125" style="3" customWidth="1"/>
    <col min="3" max="10" width="15.7109375" style="3" customWidth="1"/>
    <col min="11" max="16384" width="8.8515625" style="3" customWidth="1"/>
  </cols>
  <sheetData>
    <row r="1" spans="1:9" ht="21" customHeight="1">
      <c r="A1" s="41" t="s">
        <v>9</v>
      </c>
      <c r="I1" s="15"/>
    </row>
    <row r="2" spans="1:8" ht="21" customHeight="1">
      <c r="A2" s="5" t="s">
        <v>14</v>
      </c>
      <c r="H2" s="16"/>
    </row>
    <row r="3" spans="1:6" ht="15" customHeight="1">
      <c r="A3" s="49" t="s">
        <v>33</v>
      </c>
      <c r="F3" s="19"/>
    </row>
    <row r="4" spans="3:4" ht="21.75" thickBot="1">
      <c r="C4" s="39" t="s">
        <v>10</v>
      </c>
      <c r="D4" s="40"/>
    </row>
    <row r="5" spans="1:5" ht="15" customHeight="1">
      <c r="A5" s="20"/>
      <c r="B5" s="21"/>
      <c r="C5" s="21"/>
      <c r="D5" s="42"/>
      <c r="E5" s="43"/>
    </row>
    <row r="6" spans="1:5" ht="15.75">
      <c r="A6" s="45"/>
      <c r="B6" s="14"/>
      <c r="C6" s="44" t="s">
        <v>15</v>
      </c>
      <c r="D6" s="50">
        <v>33</v>
      </c>
      <c r="E6" s="51">
        <v>3</v>
      </c>
    </row>
    <row r="7" spans="1:5" ht="48" customHeight="1">
      <c r="A7" s="58" t="s">
        <v>16</v>
      </c>
      <c r="B7" s="59"/>
      <c r="C7" s="59"/>
      <c r="D7" s="52">
        <v>22</v>
      </c>
      <c r="E7" s="53">
        <v>2</v>
      </c>
    </row>
    <row r="8" spans="1:5" ht="13.5" customHeight="1" thickBot="1">
      <c r="A8" s="36"/>
      <c r="B8" s="31"/>
      <c r="C8" s="31"/>
      <c r="D8" s="31"/>
      <c r="E8" s="22"/>
    </row>
    <row r="9" ht="12.75"/>
    <row r="10" spans="3:5" ht="15">
      <c r="C10" s="4" t="s">
        <v>17</v>
      </c>
      <c r="D10" s="5">
        <v>-32.16</v>
      </c>
      <c r="E10" s="5" t="s">
        <v>4</v>
      </c>
    </row>
    <row r="11" ht="12.75"/>
    <row r="12" spans="1:10" ht="48.75">
      <c r="A12" s="17" t="s">
        <v>7</v>
      </c>
      <c r="B12" s="1" t="s">
        <v>0</v>
      </c>
      <c r="C12" s="32" t="s">
        <v>1</v>
      </c>
      <c r="D12" s="1" t="s">
        <v>18</v>
      </c>
      <c r="E12" s="1" t="s">
        <v>19</v>
      </c>
      <c r="F12" s="1" t="s">
        <v>20</v>
      </c>
      <c r="G12" s="1" t="s">
        <v>21</v>
      </c>
      <c r="H12" s="1" t="s">
        <v>22</v>
      </c>
      <c r="I12" s="18" t="s">
        <v>8</v>
      </c>
      <c r="J12" s="2" t="s">
        <v>11</v>
      </c>
    </row>
    <row r="13" spans="1:10" ht="15" thickBot="1">
      <c r="A13" s="6" t="s">
        <v>6</v>
      </c>
      <c r="B13" s="6" t="s">
        <v>2</v>
      </c>
      <c r="C13" s="33" t="s">
        <v>3</v>
      </c>
      <c r="D13" s="6" t="s">
        <v>4</v>
      </c>
      <c r="E13" s="6" t="s">
        <v>13</v>
      </c>
      <c r="F13" s="6" t="s">
        <v>5</v>
      </c>
      <c r="G13" s="6" t="s">
        <v>5</v>
      </c>
      <c r="H13" s="6" t="s">
        <v>13</v>
      </c>
      <c r="I13" s="7" t="s">
        <v>12</v>
      </c>
      <c r="J13" s="8" t="s">
        <v>12</v>
      </c>
    </row>
    <row r="14" spans="1:10" ht="15" thickTop="1">
      <c r="A14" s="30">
        <v>0.25</v>
      </c>
      <c r="B14" s="9">
        <f>ATAN(A14/12)*(180/PI())</f>
        <v>1.193489423982035</v>
      </c>
      <c r="C14" s="34">
        <f aca="true" t="shared" si="0" ref="C14:C48">($D$6+($E$6/12))/COS(B14*PI()/180)</f>
        <v>33.257214929020584</v>
      </c>
      <c r="D14" s="29">
        <f aca="true" t="shared" si="1" ref="D14:D48">-SIN(B14/180*PI())*$D$10</f>
        <v>0.669854648007835</v>
      </c>
      <c r="E14" s="9">
        <f aca="true" t="shared" si="2" ref="E14:E39">SQRT(2*C14/D14)</f>
        <v>9.964778483224535</v>
      </c>
      <c r="F14" s="23">
        <f aca="true" t="shared" si="3" ref="F14:F39">COS(B14*PI()/180)*D14*E14</f>
        <v>6.6735050971731225</v>
      </c>
      <c r="G14" s="23">
        <f aca="true" t="shared" si="4" ref="G14:G39">-SIN(B14*PI()/180)*D14*E14</f>
        <v>-0.13903135619110674</v>
      </c>
      <c r="H14" s="9">
        <f aca="true" t="shared" si="5" ref="H14:H48">(-G14-SQRT((G14^2)-2*$D$10*($D$7+$E$7/12)))/$D$10</f>
        <v>1.169790481452002</v>
      </c>
      <c r="I14" s="25">
        <f aca="true" t="shared" si="6" ref="I14:I39">F14*H14</f>
        <v>7.806602740594536</v>
      </c>
      <c r="J14" s="26">
        <f aca="true" t="shared" si="7" ref="J14:J48">TAN(B14/180*PI())*($D$6+$E$6/12)</f>
        <v>0.6927083333333333</v>
      </c>
    </row>
    <row r="15" spans="1:10" ht="15">
      <c r="A15" s="30">
        <v>0.5</v>
      </c>
      <c r="B15" s="9">
        <f aca="true" t="shared" si="8" ref="B15:B48">ATAN(A15/12)*(180/PI())</f>
        <v>2.3859440303888126</v>
      </c>
      <c r="C15" s="34">
        <f t="shared" si="0"/>
        <v>33.27885033080737</v>
      </c>
      <c r="D15" s="23">
        <f t="shared" si="1"/>
        <v>1.3388383179437513</v>
      </c>
      <c r="E15" s="9">
        <f t="shared" si="2"/>
        <v>7.050746302664986</v>
      </c>
      <c r="F15" s="23">
        <f t="shared" si="3"/>
        <v>9.431625695405444</v>
      </c>
      <c r="G15" s="23">
        <f t="shared" si="4"/>
        <v>-0.3929844039752268</v>
      </c>
      <c r="H15" s="9">
        <f t="shared" si="5"/>
        <v>1.1619495597149185</v>
      </c>
      <c r="I15" s="27">
        <f t="shared" si="6"/>
        <v>10.959073324172268</v>
      </c>
      <c r="J15" s="26">
        <f t="shared" si="7"/>
        <v>1.3854166666666665</v>
      </c>
    </row>
    <row r="16" spans="1:10" ht="15">
      <c r="A16" s="37">
        <v>1</v>
      </c>
      <c r="B16" s="9">
        <f t="shared" si="8"/>
        <v>4.763641690726177</v>
      </c>
      <c r="C16" s="34">
        <f t="shared" si="0"/>
        <v>33.36525164540365</v>
      </c>
      <c r="D16" s="23">
        <f t="shared" si="1"/>
        <v>2.670742632096277</v>
      </c>
      <c r="E16" s="9">
        <f t="shared" si="2"/>
        <v>4.998574630994842</v>
      </c>
      <c r="F16" s="23">
        <f t="shared" si="3"/>
        <v>13.303792562713992</v>
      </c>
      <c r="G16" s="23">
        <f t="shared" si="4"/>
        <v>-1.108649380226166</v>
      </c>
      <c r="H16" s="9">
        <f t="shared" si="5"/>
        <v>1.1401386793336408</v>
      </c>
      <c r="I16" s="27">
        <f t="shared" si="6"/>
        <v>15.168168482581443</v>
      </c>
      <c r="J16" s="26">
        <f t="shared" si="7"/>
        <v>2.770833333333333</v>
      </c>
    </row>
    <row r="17" spans="1:10" ht="15">
      <c r="A17" s="38">
        <v>2</v>
      </c>
      <c r="B17" s="9">
        <f t="shared" si="8"/>
        <v>9.462322208025617</v>
      </c>
      <c r="C17" s="35">
        <f t="shared" si="0"/>
        <v>33.70864235540263</v>
      </c>
      <c r="D17" s="23">
        <f t="shared" si="1"/>
        <v>5.287071431740289</v>
      </c>
      <c r="E17" s="10">
        <f t="shared" si="2"/>
        <v>3.5709028871588027</v>
      </c>
      <c r="F17" s="24">
        <f t="shared" si="3"/>
        <v>18.622741110977362</v>
      </c>
      <c r="G17" s="24">
        <f t="shared" si="4"/>
        <v>-3.103790185162893</v>
      </c>
      <c r="H17" s="9">
        <f t="shared" si="5"/>
        <v>1.081554643333221</v>
      </c>
      <c r="I17" s="27">
        <f t="shared" si="6"/>
        <v>20.141512120170034</v>
      </c>
      <c r="J17" s="26">
        <f t="shared" si="7"/>
        <v>5.541666666666665</v>
      </c>
    </row>
    <row r="18" spans="1:10" ht="15">
      <c r="A18" s="38">
        <v>3</v>
      </c>
      <c r="B18" s="9">
        <f t="shared" si="8"/>
        <v>14.036243467926479</v>
      </c>
      <c r="C18" s="35">
        <f t="shared" si="0"/>
        <v>34.2733155129468</v>
      </c>
      <c r="D18" s="23">
        <f t="shared" si="1"/>
        <v>7.799945701168467</v>
      </c>
      <c r="E18" s="10">
        <f t="shared" si="2"/>
        <v>2.964471419329237</v>
      </c>
      <c r="F18" s="24">
        <f t="shared" si="3"/>
        <v>22.43232961073606</v>
      </c>
      <c r="G18" s="24">
        <f>-SIN(B18*PI()/180)*D18*E18</f>
        <v>-5.608082402684014</v>
      </c>
      <c r="H18" s="9">
        <f t="shared" si="5"/>
        <v>1.0126040228289157</v>
      </c>
      <c r="I18" s="27">
        <f t="shared" si="6"/>
        <v>22.715067205255536</v>
      </c>
      <c r="J18" s="26">
        <f t="shared" si="7"/>
        <v>8.3125</v>
      </c>
    </row>
    <row r="19" spans="1:10" ht="15">
      <c r="A19" s="38">
        <v>4</v>
      </c>
      <c r="B19" s="9">
        <f t="shared" si="8"/>
        <v>18.43494882292201</v>
      </c>
      <c r="C19" s="35">
        <f t="shared" si="0"/>
        <v>35.04857740019954</v>
      </c>
      <c r="D19" s="23">
        <f t="shared" si="1"/>
        <v>10.169884955101507</v>
      </c>
      <c r="E19" s="10">
        <f t="shared" si="2"/>
        <v>2.625380016716146</v>
      </c>
      <c r="F19" s="24">
        <f t="shared" si="3"/>
        <v>25.329666401277372</v>
      </c>
      <c r="G19" s="24">
        <f t="shared" si="4"/>
        <v>-8.443222133759125</v>
      </c>
      <c r="H19" s="9">
        <f t="shared" si="5"/>
        <v>0.9405622637910024</v>
      </c>
      <c r="I19" s="27">
        <f t="shared" si="6"/>
        <v>23.824128371456336</v>
      </c>
      <c r="J19" s="26">
        <f t="shared" si="7"/>
        <v>11.083333333333332</v>
      </c>
    </row>
    <row r="20" spans="1:10" ht="15">
      <c r="A20" s="62">
        <v>5</v>
      </c>
      <c r="B20" s="63">
        <f t="shared" si="8"/>
        <v>22.61986494804043</v>
      </c>
      <c r="C20" s="64">
        <f t="shared" si="0"/>
        <v>36.020833333333336</v>
      </c>
      <c r="D20" s="29">
        <f t="shared" si="1"/>
        <v>12.36923076923077</v>
      </c>
      <c r="E20" s="65">
        <f t="shared" si="2"/>
        <v>2.41335121691513</v>
      </c>
      <c r="F20" s="66">
        <f t="shared" si="3"/>
        <v>27.555044426978903</v>
      </c>
      <c r="G20" s="66">
        <f t="shared" si="4"/>
        <v>-11.481268511241213</v>
      </c>
      <c r="H20" s="63">
        <f t="shared" si="5"/>
        <v>0.8701776601904632</v>
      </c>
      <c r="I20" s="67">
        <f t="shared" si="6"/>
        <v>23.977784085912763</v>
      </c>
      <c r="J20" s="68">
        <f t="shared" si="7"/>
        <v>13.854166666666671</v>
      </c>
    </row>
    <row r="21" spans="1:10" ht="15">
      <c r="A21" s="38">
        <v>6</v>
      </c>
      <c r="B21" s="9">
        <f t="shared" si="8"/>
        <v>26.56505117707799</v>
      </c>
      <c r="C21" s="35">
        <f t="shared" si="0"/>
        <v>37.174630125934</v>
      </c>
      <c r="D21" s="23">
        <f t="shared" si="1"/>
        <v>14.382389231278648</v>
      </c>
      <c r="E21" s="10">
        <f t="shared" si="2"/>
        <v>2.2736457890641963</v>
      </c>
      <c r="F21" s="24">
        <f t="shared" si="3"/>
        <v>29.248179430521823</v>
      </c>
      <c r="G21" s="24">
        <f t="shared" si="4"/>
        <v>-14.624089715260912</v>
      </c>
      <c r="H21" s="9">
        <f t="shared" si="5"/>
        <v>0.8043588666714174</v>
      </c>
      <c r="I21" s="27">
        <f t="shared" si="6"/>
        <v>23.526032458936797</v>
      </c>
      <c r="J21" s="26">
        <f t="shared" si="7"/>
        <v>16.625</v>
      </c>
    </row>
    <row r="22" spans="1:10" ht="15">
      <c r="A22" s="38">
        <v>7</v>
      </c>
      <c r="B22" s="9">
        <f t="shared" si="8"/>
        <v>30.256437163529263</v>
      </c>
      <c r="C22" s="35">
        <f t="shared" si="0"/>
        <v>38.49364688743383</v>
      </c>
      <c r="D22" s="23">
        <f t="shared" si="1"/>
        <v>16.204492180854608</v>
      </c>
      <c r="E22" s="10">
        <f t="shared" si="2"/>
        <v>2.179675356568764</v>
      </c>
      <c r="F22" s="24">
        <f t="shared" si="3"/>
        <v>30.50913054533223</v>
      </c>
      <c r="G22" s="24">
        <f t="shared" si="4"/>
        <v>-17.796992818110468</v>
      </c>
      <c r="H22" s="9">
        <f t="shared" si="5"/>
        <v>0.744595326705965</v>
      </c>
      <c r="I22" s="27">
        <f t="shared" si="6"/>
        <v>22.716956025916588</v>
      </c>
      <c r="J22" s="26">
        <f t="shared" si="7"/>
        <v>19.395833333333332</v>
      </c>
    </row>
    <row r="23" spans="1:10" ht="15">
      <c r="A23" s="38">
        <v>8</v>
      </c>
      <c r="B23" s="9">
        <f t="shared" si="8"/>
        <v>33.690067525979785</v>
      </c>
      <c r="C23" s="35">
        <f t="shared" si="0"/>
        <v>39.96152663639255</v>
      </c>
      <c r="D23" s="23">
        <f t="shared" si="1"/>
        <v>17.839158310603363</v>
      </c>
      <c r="E23" s="10">
        <f t="shared" si="2"/>
        <v>2.1166490381997924</v>
      </c>
      <c r="F23" s="24">
        <f t="shared" si="3"/>
        <v>31.417584493156298</v>
      </c>
      <c r="G23" s="24">
        <f t="shared" si="4"/>
        <v>-20.94505632877086</v>
      </c>
      <c r="H23" s="9">
        <f t="shared" si="5"/>
        <v>0.691364535455414</v>
      </c>
      <c r="I23" s="27">
        <f t="shared" si="6"/>
        <v>21.721003708242222</v>
      </c>
      <c r="J23" s="26">
        <f t="shared" si="7"/>
        <v>22.166666666666664</v>
      </c>
    </row>
    <row r="24" spans="1:10" ht="15">
      <c r="A24" s="38">
        <v>9</v>
      </c>
      <c r="B24" s="9">
        <f t="shared" si="8"/>
        <v>36.86989764584402</v>
      </c>
      <c r="C24" s="35">
        <f t="shared" si="0"/>
        <v>41.5625</v>
      </c>
      <c r="D24" s="23">
        <f t="shared" si="1"/>
        <v>19.295999999999996</v>
      </c>
      <c r="E24" s="10">
        <f t="shared" si="2"/>
        <v>2.075545144078489</v>
      </c>
      <c r="F24" s="24">
        <f t="shared" si="3"/>
        <v>32.03977528011082</v>
      </c>
      <c r="G24" s="24">
        <f t="shared" si="4"/>
        <v>-24.02983146008311</v>
      </c>
      <c r="H24" s="9">
        <f t="shared" si="5"/>
        <v>0.6445028123120949</v>
      </c>
      <c r="I24" s="27">
        <f t="shared" si="6"/>
        <v>20.64972527387896</v>
      </c>
      <c r="J24" s="26">
        <f t="shared" si="7"/>
        <v>24.9375</v>
      </c>
    </row>
    <row r="25" spans="1:10" ht="15">
      <c r="A25" s="38">
        <v>10</v>
      </c>
      <c r="B25" s="9">
        <f t="shared" si="8"/>
        <v>39.8055710922652</v>
      </c>
      <c r="C25" s="35">
        <f t="shared" si="0"/>
        <v>43.281800287316045</v>
      </c>
      <c r="D25" s="23">
        <f t="shared" si="1"/>
        <v>20.588330293209673</v>
      </c>
      <c r="E25" s="10">
        <f t="shared" si="2"/>
        <v>2.0504873424689087</v>
      </c>
      <c r="F25" s="24">
        <f t="shared" si="3"/>
        <v>32.43131455760661</v>
      </c>
      <c r="G25" s="24">
        <f t="shared" si="4"/>
        <v>-27.026095464672178</v>
      </c>
      <c r="H25" s="9">
        <f t="shared" si="5"/>
        <v>0.6034975249873108</v>
      </c>
      <c r="I25" s="27">
        <f t="shared" si="6"/>
        <v>19.572218067600534</v>
      </c>
      <c r="J25" s="26">
        <f t="shared" si="7"/>
        <v>27.70833333333334</v>
      </c>
    </row>
    <row r="26" spans="1:10" ht="15">
      <c r="A26" s="38">
        <v>11</v>
      </c>
      <c r="B26" s="9">
        <f t="shared" si="8"/>
        <v>42.510447078000844</v>
      </c>
      <c r="C26" s="35">
        <f t="shared" si="0"/>
        <v>45.105898735026265</v>
      </c>
      <c r="D26" s="23">
        <f t="shared" si="1"/>
        <v>21.731304053117853</v>
      </c>
      <c r="E26" s="10">
        <f t="shared" si="2"/>
        <v>2.0374585113041426</v>
      </c>
      <c r="F26" s="24">
        <f t="shared" si="3"/>
        <v>32.63870141700921</v>
      </c>
      <c r="G26" s="24">
        <f t="shared" si="4"/>
        <v>-29.91880963225844</v>
      </c>
      <c r="H26" s="9">
        <f t="shared" si="5"/>
        <v>0.567688440998969</v>
      </c>
      <c r="I26" s="27">
        <f t="shared" si="6"/>
        <v>18.528613523652798</v>
      </c>
      <c r="J26" s="26">
        <f t="shared" si="7"/>
        <v>30.479166666666668</v>
      </c>
    </row>
    <row r="27" spans="1:10" ht="15">
      <c r="A27" s="38">
        <v>12</v>
      </c>
      <c r="B27" s="9">
        <f t="shared" si="8"/>
        <v>45</v>
      </c>
      <c r="C27" s="35">
        <f t="shared" si="0"/>
        <v>47.022600948905406</v>
      </c>
      <c r="D27" s="23">
        <f t="shared" si="1"/>
        <v>22.740554082959363</v>
      </c>
      <c r="E27" s="10">
        <f t="shared" si="2"/>
        <v>2.033610616441477</v>
      </c>
      <c r="F27" s="24">
        <f t="shared" si="3"/>
        <v>32.700458712378946</v>
      </c>
      <c r="G27" s="24">
        <f t="shared" si="4"/>
        <v>-32.70045871237894</v>
      </c>
      <c r="H27" s="9">
        <f t="shared" si="5"/>
        <v>0.5363904557640743</v>
      </c>
      <c r="I27" s="27">
        <f t="shared" si="6"/>
        <v>17.540213952427237</v>
      </c>
      <c r="J27" s="26">
        <f t="shared" si="7"/>
        <v>33.24999999999999</v>
      </c>
    </row>
    <row r="28" spans="1:10" ht="15">
      <c r="A28" s="38">
        <v>13</v>
      </c>
      <c r="B28" s="9">
        <f t="shared" si="8"/>
        <v>47.29061004263853</v>
      </c>
      <c r="C28" s="35">
        <f t="shared" si="0"/>
        <v>49.021045827560414</v>
      </c>
      <c r="D28" s="23">
        <f t="shared" si="1"/>
        <v>23.631278779220008</v>
      </c>
      <c r="E28" s="10">
        <f t="shared" si="2"/>
        <v>2.0368670006192127</v>
      </c>
      <c r="F28" s="24">
        <f t="shared" si="3"/>
        <v>32.64817976813598</v>
      </c>
      <c r="G28" s="24">
        <f t="shared" si="4"/>
        <v>-35.36886141548065</v>
      </c>
      <c r="H28" s="9">
        <f t="shared" si="5"/>
        <v>0.508959289338736</v>
      </c>
      <c r="I28" s="27">
        <f t="shared" si="6"/>
        <v>16.616594372993788</v>
      </c>
      <c r="J28" s="26">
        <f t="shared" si="7"/>
        <v>36.02083333333333</v>
      </c>
    </row>
    <row r="29" spans="1:10" ht="15">
      <c r="A29" s="38">
        <v>14</v>
      </c>
      <c r="B29" s="9">
        <f t="shared" si="8"/>
        <v>49.398705354995535</v>
      </c>
      <c r="C29" s="35">
        <f t="shared" si="0"/>
        <v>51.09164220083141</v>
      </c>
      <c r="D29" s="23">
        <f t="shared" si="1"/>
        <v>24.41769233206794</v>
      </c>
      <c r="E29" s="10">
        <f t="shared" si="2"/>
        <v>2.0456796281338523</v>
      </c>
      <c r="F29" s="24">
        <f t="shared" si="3"/>
        <v>32.50753396838773</v>
      </c>
      <c r="G29" s="24">
        <f t="shared" si="4"/>
        <v>-37.92545629645235</v>
      </c>
      <c r="H29" s="9">
        <f t="shared" si="5"/>
        <v>0.4848206725309991</v>
      </c>
      <c r="I29" s="27">
        <f t="shared" si="6"/>
        <v>15.760324480878039</v>
      </c>
      <c r="J29" s="26">
        <f t="shared" si="7"/>
        <v>38.79166666666667</v>
      </c>
    </row>
    <row r="30" spans="1:10" ht="15">
      <c r="A30" s="38">
        <v>15</v>
      </c>
      <c r="B30" s="9">
        <f t="shared" si="8"/>
        <v>51.34019174590991</v>
      </c>
      <c r="C30" s="35">
        <f t="shared" si="0"/>
        <v>53.22597022366055</v>
      </c>
      <c r="D30" s="23">
        <f t="shared" si="1"/>
        <v>25.11274091168785</v>
      </c>
      <c r="E30" s="10">
        <f t="shared" si="2"/>
        <v>2.058873828768065</v>
      </c>
      <c r="F30" s="24">
        <f t="shared" si="3"/>
        <v>32.29921089423462</v>
      </c>
      <c r="G30" s="24">
        <f t="shared" si="4"/>
        <v>-40.37401361779327</v>
      </c>
      <c r="H30" s="9">
        <f t="shared" si="5"/>
        <v>0.46347845099663315</v>
      </c>
      <c r="I30" s="27">
        <f t="shared" si="6"/>
        <v>14.96998823367344</v>
      </c>
      <c r="J30" s="26">
        <f t="shared" si="7"/>
        <v>41.5625</v>
      </c>
    </row>
    <row r="31" spans="1:10" ht="15">
      <c r="A31" s="38">
        <v>16</v>
      </c>
      <c r="B31" s="9">
        <f t="shared" si="8"/>
        <v>53.13010235415598</v>
      </c>
      <c r="C31" s="35">
        <f t="shared" si="0"/>
        <v>55.41666666666667</v>
      </c>
      <c r="D31" s="23">
        <f t="shared" si="1"/>
        <v>25.727999999999998</v>
      </c>
      <c r="E31" s="10">
        <f t="shared" si="2"/>
        <v>2.0755451440784887</v>
      </c>
      <c r="F31" s="24">
        <f t="shared" si="3"/>
        <v>32.03977528011081</v>
      </c>
      <c r="G31" s="24">
        <f t="shared" si="4"/>
        <v>-42.71970037348108</v>
      </c>
      <c r="H31" s="9">
        <f t="shared" si="5"/>
        <v>0.44451174130573745</v>
      </c>
      <c r="I31" s="27">
        <f t="shared" si="6"/>
        <v>14.242056300806578</v>
      </c>
      <c r="J31" s="26">
        <f t="shared" si="7"/>
        <v>44.333333333333336</v>
      </c>
    </row>
    <row r="32" spans="1:10" ht="15">
      <c r="A32" s="38">
        <v>17</v>
      </c>
      <c r="B32" s="9">
        <f t="shared" si="8"/>
        <v>54.78240703180729</v>
      </c>
      <c r="C32" s="35">
        <f t="shared" si="0"/>
        <v>57.65730671268918</v>
      </c>
      <c r="D32" s="23">
        <f t="shared" si="1"/>
        <v>26.273686482594734</v>
      </c>
      <c r="E32" s="10">
        <f t="shared" si="2"/>
        <v>2.094988614503205</v>
      </c>
      <c r="F32" s="24">
        <f t="shared" si="3"/>
        <v>31.742415944236267</v>
      </c>
      <c r="G32" s="24">
        <f t="shared" si="4"/>
        <v>-44.96842258766806</v>
      </c>
      <c r="H32" s="9">
        <f t="shared" si="5"/>
        <v>0.4275671943348129</v>
      </c>
      <c r="I32" s="27">
        <f t="shared" si="6"/>
        <v>13.57201572668573</v>
      </c>
      <c r="J32" s="26">
        <f t="shared" si="7"/>
        <v>47.104166666666664</v>
      </c>
    </row>
    <row r="33" spans="1:10" ht="15">
      <c r="A33" s="38">
        <v>18</v>
      </c>
      <c r="B33" s="9">
        <f t="shared" si="8"/>
        <v>56.309932474020215</v>
      </c>
      <c r="C33" s="35">
        <f t="shared" si="0"/>
        <v>59.94228995458882</v>
      </c>
      <c r="D33" s="23">
        <f t="shared" si="1"/>
        <v>26.75873746590505</v>
      </c>
      <c r="E33" s="10">
        <f t="shared" si="2"/>
        <v>2.1166490381997924</v>
      </c>
      <c r="F33" s="24">
        <f t="shared" si="3"/>
        <v>31.4175844931563</v>
      </c>
      <c r="G33" s="24">
        <f t="shared" si="4"/>
        <v>-47.126376739734454</v>
      </c>
      <c r="H33" s="9">
        <f t="shared" si="5"/>
        <v>0.4123497061685164</v>
      </c>
      <c r="I33" s="27">
        <f t="shared" si="6"/>
        <v>12.955031734277538</v>
      </c>
      <c r="J33" s="26">
        <f t="shared" si="7"/>
        <v>49.875</v>
      </c>
    </row>
    <row r="34" spans="1:10" ht="15">
      <c r="A34" s="38">
        <v>19</v>
      </c>
      <c r="B34" s="9">
        <f t="shared" si="8"/>
        <v>57.724355685422374</v>
      </c>
      <c r="C34" s="35">
        <f t="shared" si="0"/>
        <v>62.26673483780173</v>
      </c>
      <c r="D34" s="23">
        <f t="shared" si="1"/>
        <v>27.19092312147603</v>
      </c>
      <c r="E34" s="10">
        <f t="shared" si="2"/>
        <v>2.1400852224936404</v>
      </c>
      <c r="F34" s="24">
        <f t="shared" si="3"/>
        <v>31.07352889550528</v>
      </c>
      <c r="G34" s="24">
        <f t="shared" si="4"/>
        <v>-49.19975408455003</v>
      </c>
      <c r="H34" s="9">
        <f t="shared" si="5"/>
        <v>0.3986132664589205</v>
      </c>
      <c r="I34" s="27">
        <f t="shared" si="6"/>
        <v>12.386320853443012</v>
      </c>
      <c r="J34" s="26">
        <f t="shared" si="7"/>
        <v>52.64583333333334</v>
      </c>
    </row>
    <row r="35" spans="1:10" ht="15">
      <c r="A35" s="38">
        <v>20</v>
      </c>
      <c r="B35" s="9">
        <f t="shared" si="8"/>
        <v>59.03624346792648</v>
      </c>
      <c r="C35" s="35">
        <f t="shared" si="0"/>
        <v>64.62638350120208</v>
      </c>
      <c r="D35" s="23">
        <f t="shared" si="1"/>
        <v>27.57697249091542</v>
      </c>
      <c r="E35" s="10">
        <f t="shared" si="2"/>
        <v>2.164943823261306</v>
      </c>
      <c r="F35" s="24">
        <f t="shared" si="3"/>
        <v>30.716732362978053</v>
      </c>
      <c r="G35" s="24">
        <f t="shared" si="4"/>
        <v>-51.194553938296764</v>
      </c>
      <c r="H35" s="9">
        <f t="shared" si="5"/>
        <v>0.3861526968874982</v>
      </c>
      <c r="I35" s="27">
        <f t="shared" si="6"/>
        <v>11.86134904153547</v>
      </c>
      <c r="J35" s="26">
        <f t="shared" si="7"/>
        <v>55.41666666666667</v>
      </c>
    </row>
    <row r="36" spans="1:10" ht="15">
      <c r="A36" s="38">
        <v>21</v>
      </c>
      <c r="B36" s="9">
        <f t="shared" si="8"/>
        <v>60.25511870305778</v>
      </c>
      <c r="C36" s="35">
        <f t="shared" si="0"/>
        <v>67.0175175327317</v>
      </c>
      <c r="D36" s="23">
        <f t="shared" si="1"/>
        <v>27.922699450722604</v>
      </c>
      <c r="E36" s="10">
        <f t="shared" si="2"/>
        <v>2.190939903715194</v>
      </c>
      <c r="F36" s="24">
        <f t="shared" si="3"/>
        <v>30.352270223037806</v>
      </c>
      <c r="G36" s="24">
        <f t="shared" si="4"/>
        <v>-53.11647289031616</v>
      </c>
      <c r="H36" s="9">
        <f t="shared" si="5"/>
        <v>0.3747965319030929</v>
      </c>
      <c r="I36" s="27">
        <f t="shared" si="6"/>
        <v>11.375925614980087</v>
      </c>
      <c r="J36" s="26">
        <f t="shared" si="7"/>
        <v>58.187500000000014</v>
      </c>
    </row>
    <row r="37" spans="1:10" ht="15">
      <c r="A37" s="38">
        <v>22</v>
      </c>
      <c r="B37" s="9">
        <f t="shared" si="8"/>
        <v>61.38954033403479</v>
      </c>
      <c r="C37" s="35">
        <f t="shared" si="0"/>
        <v>69.43688431070176</v>
      </c>
      <c r="D37" s="23">
        <f t="shared" si="1"/>
        <v>28.233121624926596</v>
      </c>
      <c r="E37" s="10">
        <f t="shared" si="2"/>
        <v>2.2178422934045585</v>
      </c>
      <c r="F37" s="24">
        <f t="shared" si="3"/>
        <v>29.984097696106865</v>
      </c>
      <c r="G37" s="24">
        <f t="shared" si="4"/>
        <v>-54.97084577619594</v>
      </c>
      <c r="H37" s="9">
        <f t="shared" si="5"/>
        <v>0.3644010453899507</v>
      </c>
      <c r="I37" s="27">
        <f t="shared" si="6"/>
        <v>10.926236545535755</v>
      </c>
      <c r="J37" s="26">
        <f t="shared" si="7"/>
        <v>60.95833333333334</v>
      </c>
    </row>
    <row r="38" spans="1:10" ht="15">
      <c r="A38" s="38">
        <v>23</v>
      </c>
      <c r="B38" s="9">
        <f t="shared" si="8"/>
        <v>62.447188423282206</v>
      </c>
      <c r="C38" s="35">
        <f t="shared" si="0"/>
        <v>71.88163314802871</v>
      </c>
      <c r="D38" s="23">
        <f t="shared" si="1"/>
        <v>28.51256865268102</v>
      </c>
      <c r="E38" s="10">
        <f t="shared" si="2"/>
        <v>2.2454624333095463</v>
      </c>
      <c r="F38" s="24">
        <f t="shared" si="3"/>
        <v>29.615280582533224</v>
      </c>
      <c r="G38" s="24">
        <f t="shared" si="4"/>
        <v>-56.76262111652201</v>
      </c>
      <c r="H38" s="9">
        <f t="shared" si="5"/>
        <v>0.354845316749972</v>
      </c>
      <c r="I38" s="27">
        <f t="shared" si="6"/>
        <v>10.508843618948298</v>
      </c>
      <c r="J38" s="26">
        <f t="shared" si="7"/>
        <v>63.72916666666668</v>
      </c>
    </row>
    <row r="39" spans="1:10" ht="15">
      <c r="A39" s="38">
        <v>24</v>
      </c>
      <c r="B39" s="9">
        <f t="shared" si="8"/>
        <v>63.43494882292201</v>
      </c>
      <c r="C39" s="35">
        <f t="shared" si="0"/>
        <v>74.34926025186799</v>
      </c>
      <c r="D39" s="23">
        <f t="shared" si="1"/>
        <v>28.76477846255729</v>
      </c>
      <c r="E39" s="10">
        <f t="shared" si="2"/>
        <v>2.2736457890641963</v>
      </c>
      <c r="F39" s="24">
        <f t="shared" si="3"/>
        <v>29.248179430521823</v>
      </c>
      <c r="G39" s="24">
        <f t="shared" si="4"/>
        <v>-58.49635886104364</v>
      </c>
      <c r="H39" s="9">
        <f t="shared" si="5"/>
        <v>0.34602719200994886</v>
      </c>
      <c r="I39" s="27">
        <f t="shared" si="6"/>
        <v>10.120665399746612</v>
      </c>
      <c r="J39" s="28">
        <f t="shared" si="7"/>
        <v>66.49999999999999</v>
      </c>
    </row>
    <row r="40" spans="1:10" ht="15">
      <c r="A40" s="38">
        <v>25</v>
      </c>
      <c r="B40" s="9">
        <f t="shared" si="8"/>
        <v>64.35899417569473</v>
      </c>
      <c r="C40" s="35">
        <f t="shared" si="0"/>
        <v>76.83756145723554</v>
      </c>
      <c r="D40" s="23">
        <f t="shared" si="1"/>
        <v>28.992981528179676</v>
      </c>
      <c r="E40" s="10">
        <f aca="true" t="shared" si="9" ref="E40:E48">SQRT(2*C40/D40)</f>
        <v>2.302265179891455</v>
      </c>
      <c r="F40" s="24">
        <f aca="true" t="shared" si="10" ref="F40:F48">COS(B40*PI()/180)*D40*E40</f>
        <v>28.884596171121913</v>
      </c>
      <c r="G40" s="24">
        <f aca="true" t="shared" si="11" ref="G40:G48">-SIN(B40*PI()/180)*D40*E40</f>
        <v>-60.176242023170666</v>
      </c>
      <c r="H40" s="9">
        <f t="shared" si="5"/>
        <v>0.337859993141367</v>
      </c>
      <c r="I40" s="27">
        <f aca="true" t="shared" si="12" ref="I40:I48">F40*H40</f>
        <v>9.758949464266404</v>
      </c>
      <c r="J40" s="28">
        <f t="shared" si="7"/>
        <v>69.27083333333336</v>
      </c>
    </row>
    <row r="41" spans="1:10" ht="15">
      <c r="A41" s="38">
        <v>26</v>
      </c>
      <c r="B41" s="9">
        <f t="shared" si="8"/>
        <v>65.22485943116808</v>
      </c>
      <c r="C41" s="35">
        <f t="shared" si="0"/>
        <v>79.34459172565646</v>
      </c>
      <c r="D41" s="23">
        <f t="shared" si="1"/>
        <v>29.199973805534526</v>
      </c>
      <c r="E41" s="10">
        <f t="shared" si="9"/>
        <v>2.3312155525154323</v>
      </c>
      <c r="F41" s="24">
        <f t="shared" si="10"/>
        <v>28.52589067889713</v>
      </c>
      <c r="G41" s="24">
        <f t="shared" si="11"/>
        <v>-61.806096470943785</v>
      </c>
      <c r="H41" s="9">
        <f t="shared" si="5"/>
        <v>0.33026984200736237</v>
      </c>
      <c r="I41" s="27">
        <f t="shared" si="12"/>
        <v>9.421241407638647</v>
      </c>
      <c r="J41" s="28">
        <f t="shared" si="7"/>
        <v>72.0416666666667</v>
      </c>
    </row>
    <row r="42" spans="1:10" ht="15">
      <c r="A42" s="38">
        <v>27</v>
      </c>
      <c r="B42" s="9">
        <f t="shared" si="8"/>
        <v>66.03751102542182</v>
      </c>
      <c r="C42" s="35">
        <f t="shared" si="0"/>
        <v>81.86863047743013</v>
      </c>
      <c r="D42" s="23">
        <f t="shared" si="1"/>
        <v>29.388179403627465</v>
      </c>
      <c r="E42" s="10">
        <f t="shared" si="9"/>
        <v>2.36040985586672</v>
      </c>
      <c r="F42" s="24">
        <f t="shared" si="10"/>
        <v>28.17307334771395</v>
      </c>
      <c r="G42" s="24">
        <f t="shared" si="11"/>
        <v>-63.38941503235639</v>
      </c>
      <c r="H42" s="9">
        <f t="shared" si="5"/>
        <v>0.32319348402423975</v>
      </c>
      <c r="I42" s="27">
        <f t="shared" si="12"/>
        <v>9.105353730918123</v>
      </c>
      <c r="J42" s="28">
        <f t="shared" si="7"/>
        <v>74.81249999999997</v>
      </c>
    </row>
    <row r="43" spans="1:10" ht="15">
      <c r="A43" s="38">
        <v>28</v>
      </c>
      <c r="B43" s="9">
        <f t="shared" si="8"/>
        <v>66.80140948635182</v>
      </c>
      <c r="C43" s="35">
        <f t="shared" si="0"/>
        <v>84.40815192332498</v>
      </c>
      <c r="D43" s="23">
        <f t="shared" si="1"/>
        <v>29.55970416538074</v>
      </c>
      <c r="E43" s="10">
        <f t="shared" si="9"/>
        <v>2.389775761943257</v>
      </c>
      <c r="F43" s="24">
        <f t="shared" si="10"/>
        <v>27.826878596310312</v>
      </c>
      <c r="G43" s="24">
        <f t="shared" si="11"/>
        <v>-64.92938339139073</v>
      </c>
      <c r="H43" s="9">
        <f t="shared" si="5"/>
        <v>0.31657651578205626</v>
      </c>
      <c r="I43" s="27">
        <f t="shared" si="12"/>
        <v>8.809336271110196</v>
      </c>
      <c r="J43" s="28">
        <f t="shared" si="7"/>
        <v>77.58333333333333</v>
      </c>
    </row>
    <row r="44" spans="1:10" ht="15">
      <c r="A44" s="38">
        <v>29</v>
      </c>
      <c r="B44" s="9">
        <f t="shared" si="8"/>
        <v>67.5205656028969</v>
      </c>
      <c r="C44" s="35">
        <f t="shared" si="0"/>
        <v>86.9617996633835</v>
      </c>
      <c r="D44" s="23">
        <f t="shared" si="1"/>
        <v>29.71638133068801</v>
      </c>
      <c r="E44" s="10">
        <f t="shared" si="9"/>
        <v>2.4192530424396184</v>
      </c>
      <c r="F44" s="24">
        <f t="shared" si="10"/>
        <v>27.487823238589463</v>
      </c>
      <c r="G44" s="24">
        <f t="shared" si="11"/>
        <v>-66.42890615992455</v>
      </c>
      <c r="H44" s="9">
        <f t="shared" si="5"/>
        <v>0.31037193832761106</v>
      </c>
      <c r="I44" s="27">
        <f t="shared" si="12"/>
        <v>8.531448978967763</v>
      </c>
      <c r="J44" s="28">
        <f t="shared" si="7"/>
        <v>80.35416666666667</v>
      </c>
    </row>
    <row r="45" spans="1:10" ht="15">
      <c r="A45" s="38">
        <v>30</v>
      </c>
      <c r="B45" s="9">
        <f t="shared" si="8"/>
        <v>68.19859051364818</v>
      </c>
      <c r="C45" s="35">
        <f t="shared" si="0"/>
        <v>89.52836491861112</v>
      </c>
      <c r="D45" s="23">
        <f t="shared" si="1"/>
        <v>29.859810378869938</v>
      </c>
      <c r="E45" s="10">
        <f t="shared" si="9"/>
        <v>2.4487914574316143</v>
      </c>
      <c r="F45" s="24">
        <f t="shared" si="10"/>
        <v>27.156252852069215</v>
      </c>
      <c r="G45" s="24">
        <f t="shared" si="11"/>
        <v>-67.89063213017303</v>
      </c>
      <c r="H45" s="9">
        <f t="shared" si="5"/>
        <v>0.30453897281106407</v>
      </c>
      <c r="I45" s="27">
        <f t="shared" si="12"/>
        <v>8.270137348966689</v>
      </c>
      <c r="J45" s="28">
        <f t="shared" si="7"/>
        <v>83.12499999999999</v>
      </c>
    </row>
    <row r="46" spans="1:10" ht="15">
      <c r="A46" s="38">
        <v>31</v>
      </c>
      <c r="B46" s="9">
        <f t="shared" si="8"/>
        <v>68.83874018317172</v>
      </c>
      <c r="C46" s="35">
        <f t="shared" si="0"/>
        <v>92.10676785137876</v>
      </c>
      <c r="D46" s="23">
        <f t="shared" si="1"/>
        <v>29.991390040494718</v>
      </c>
      <c r="E46" s="10">
        <f t="shared" si="9"/>
        <v>2.478349046687777</v>
      </c>
      <c r="F46" s="24">
        <f t="shared" si="10"/>
        <v>26.83237863079651</v>
      </c>
      <c r="G46" s="24">
        <f t="shared" si="11"/>
        <v>-69.31697812955765</v>
      </c>
      <c r="H46" s="9">
        <f t="shared" si="5"/>
        <v>0.2990420876578844</v>
      </c>
      <c r="I46" s="27">
        <f t="shared" si="12"/>
        <v>8.024010522580195</v>
      </c>
      <c r="J46" s="28">
        <f t="shared" si="7"/>
        <v>85.89583333333336</v>
      </c>
    </row>
    <row r="47" spans="1:10" ht="15">
      <c r="A47" s="38">
        <v>32</v>
      </c>
      <c r="B47" s="9">
        <f t="shared" si="8"/>
        <v>69.44395478041653</v>
      </c>
      <c r="C47" s="35">
        <f t="shared" si="0"/>
        <v>94.69604151060264</v>
      </c>
      <c r="D47" s="23">
        <f t="shared" si="1"/>
        <v>30.112346350620466</v>
      </c>
      <c r="E47" s="10">
        <f t="shared" si="9"/>
        <v>2.5078907396171353</v>
      </c>
      <c r="F47" s="24">
        <f t="shared" si="10"/>
        <v>26.516306691316295</v>
      </c>
      <c r="G47" s="24">
        <f t="shared" si="11"/>
        <v>-70.71015117684345</v>
      </c>
      <c r="H47" s="9">
        <f t="shared" si="5"/>
        <v>0.29385019657532957</v>
      </c>
      <c r="I47" s="27">
        <f t="shared" si="12"/>
        <v>7.7918219336950205</v>
      </c>
      <c r="J47" s="28">
        <f t="shared" si="7"/>
        <v>88.6666666666666</v>
      </c>
    </row>
    <row r="48" spans="1:10" ht="15">
      <c r="A48" s="38">
        <v>33</v>
      </c>
      <c r="B48" s="9">
        <f t="shared" si="8"/>
        <v>70.01689347810003</v>
      </c>
      <c r="C48" s="35">
        <f t="shared" si="0"/>
        <v>97.29531800785688</v>
      </c>
      <c r="D48" s="23">
        <f t="shared" si="1"/>
        <v>30.223756499388134</v>
      </c>
      <c r="E48" s="10">
        <f t="shared" si="9"/>
        <v>2.537387218910109</v>
      </c>
      <c r="F48" s="24">
        <f t="shared" si="10"/>
        <v>26.208061388661026</v>
      </c>
      <c r="G48" s="24">
        <f t="shared" si="11"/>
        <v>-72.07216881881783</v>
      </c>
      <c r="H48" s="9">
        <f t="shared" si="5"/>
        <v>0.288935994866659</v>
      </c>
      <c r="I48" s="27">
        <f t="shared" si="12"/>
        <v>7.572452290859246</v>
      </c>
      <c r="J48" s="28">
        <f t="shared" si="7"/>
        <v>91.43750000000001</v>
      </c>
    </row>
    <row r="49" spans="1:10" ht="15">
      <c r="A49" s="11"/>
      <c r="B49" s="12"/>
      <c r="C49" s="12"/>
      <c r="D49" s="13"/>
      <c r="E49" s="13"/>
      <c r="F49" s="13"/>
      <c r="G49" s="13"/>
      <c r="H49" s="13"/>
      <c r="I49" s="13"/>
      <c r="J49" s="13"/>
    </row>
    <row r="50" spans="1:10" ht="15">
      <c r="A50" s="11"/>
      <c r="B50" s="12"/>
      <c r="C50" s="12"/>
      <c r="D50" s="13"/>
      <c r="E50" s="13"/>
      <c r="F50" s="13"/>
      <c r="G50" s="13"/>
      <c r="H50" s="13"/>
      <c r="I50" s="13"/>
      <c r="J50" s="13"/>
    </row>
    <row r="51" spans="1:10" ht="15">
      <c r="A51" s="11"/>
      <c r="B51" s="12"/>
      <c r="C51" s="12"/>
      <c r="D51" s="13"/>
      <c r="E51" s="13"/>
      <c r="F51" s="12"/>
      <c r="G51" s="13"/>
      <c r="H51" s="13"/>
      <c r="I51" s="13"/>
      <c r="J51" s="13"/>
    </row>
    <row r="52" spans="1:10" ht="15">
      <c r="A52" s="11"/>
      <c r="B52" s="12"/>
      <c r="C52" s="12"/>
      <c r="D52" s="13"/>
      <c r="E52" s="13"/>
      <c r="F52" s="12"/>
      <c r="G52" s="13"/>
      <c r="H52" s="13"/>
      <c r="I52" s="13"/>
      <c r="J52" s="13"/>
    </row>
    <row r="53" spans="1:10" ht="15">
      <c r="A53" s="11"/>
      <c r="B53" s="12"/>
      <c r="C53" s="12"/>
      <c r="D53" s="13"/>
      <c r="E53" s="13"/>
      <c r="F53" s="12"/>
      <c r="G53" s="13"/>
      <c r="H53" s="13"/>
      <c r="I53" s="13"/>
      <c r="J53" s="13"/>
    </row>
    <row r="54" spans="1:10" ht="15">
      <c r="A54" s="11"/>
      <c r="B54" s="12"/>
      <c r="C54" s="12"/>
      <c r="D54" s="13"/>
      <c r="E54" s="13"/>
      <c r="F54" s="12"/>
      <c r="G54" s="13"/>
      <c r="H54" s="13"/>
      <c r="I54" s="13"/>
      <c r="J54" s="13"/>
    </row>
    <row r="55" spans="1:10" ht="15">
      <c r="A55" s="11"/>
      <c r="B55" s="12"/>
      <c r="C55" s="12"/>
      <c r="D55" s="13"/>
      <c r="E55" s="13"/>
      <c r="F55" s="12"/>
      <c r="G55" s="13"/>
      <c r="H55" s="13"/>
      <c r="I55" s="13"/>
      <c r="J55" s="13"/>
    </row>
    <row r="56" spans="1:10" ht="15">
      <c r="A56" s="11"/>
      <c r="B56" s="12"/>
      <c r="C56" s="12"/>
      <c r="D56" s="13"/>
      <c r="E56" s="13"/>
      <c r="F56" s="12"/>
      <c r="G56" s="13"/>
      <c r="H56" s="13"/>
      <c r="I56" s="13"/>
      <c r="J56" s="13"/>
    </row>
    <row r="57" spans="1:10" ht="15">
      <c r="A57" s="11"/>
      <c r="B57" s="12"/>
      <c r="C57" s="12"/>
      <c r="D57" s="13"/>
      <c r="E57" s="13"/>
      <c r="F57" s="12"/>
      <c r="G57" s="13"/>
      <c r="H57" s="13"/>
      <c r="I57" s="13"/>
      <c r="J57" s="13"/>
    </row>
    <row r="58" spans="1:10" ht="15">
      <c r="A58" s="11"/>
      <c r="B58" s="12"/>
      <c r="C58" s="12"/>
      <c r="D58" s="13"/>
      <c r="E58" s="13"/>
      <c r="F58" s="12"/>
      <c r="G58" s="13"/>
      <c r="H58" s="13"/>
      <c r="I58" s="13"/>
      <c r="J58" s="13"/>
    </row>
    <row r="59" spans="1:10" ht="15">
      <c r="A59" s="11"/>
      <c r="B59" s="12"/>
      <c r="C59" s="12"/>
      <c r="D59" s="13"/>
      <c r="E59" s="13"/>
      <c r="F59" s="12"/>
      <c r="G59" s="13"/>
      <c r="H59" s="13"/>
      <c r="I59" s="13"/>
      <c r="J59" s="13"/>
    </row>
    <row r="60" spans="1:10" ht="15">
      <c r="A60" s="11"/>
      <c r="B60" s="12"/>
      <c r="C60" s="12"/>
      <c r="D60" s="13"/>
      <c r="E60" s="13"/>
      <c r="F60" s="12"/>
      <c r="G60" s="13"/>
      <c r="H60" s="13"/>
      <c r="I60" s="13"/>
      <c r="J60" s="13"/>
    </row>
    <row r="61" spans="1:10" ht="15">
      <c r="A61" s="11"/>
      <c r="B61" s="12"/>
      <c r="C61" s="12"/>
      <c r="D61" s="13"/>
      <c r="E61" s="13"/>
      <c r="F61" s="12"/>
      <c r="G61" s="13"/>
      <c r="H61" s="13"/>
      <c r="I61" s="13"/>
      <c r="J61" s="13"/>
    </row>
    <row r="62" spans="1:10" ht="15">
      <c r="A62" s="11"/>
      <c r="B62" s="12"/>
      <c r="C62" s="12"/>
      <c r="D62" s="13"/>
      <c r="E62" s="13"/>
      <c r="F62" s="12"/>
      <c r="G62" s="13"/>
      <c r="H62" s="13"/>
      <c r="I62" s="13"/>
      <c r="J62" s="13"/>
    </row>
    <row r="63" spans="1:10" ht="15">
      <c r="A63" s="11"/>
      <c r="B63" s="12"/>
      <c r="C63" s="12"/>
      <c r="D63" s="13"/>
      <c r="E63" s="13"/>
      <c r="F63" s="12"/>
      <c r="G63" s="13"/>
      <c r="H63" s="13"/>
      <c r="I63" s="13"/>
      <c r="J63" s="13"/>
    </row>
    <row r="64" spans="1:10" ht="15">
      <c r="A64" s="11"/>
      <c r="B64" s="12"/>
      <c r="C64" s="12"/>
      <c r="D64" s="13"/>
      <c r="E64" s="13"/>
      <c r="F64" s="12"/>
      <c r="G64" s="13"/>
      <c r="H64" s="13"/>
      <c r="I64" s="13"/>
      <c r="J64" s="13"/>
    </row>
    <row r="65" spans="1:10" ht="15">
      <c r="A65" s="11"/>
      <c r="B65" s="12"/>
      <c r="C65" s="12"/>
      <c r="D65" s="13"/>
      <c r="E65" s="13"/>
      <c r="F65" s="12"/>
      <c r="G65" s="13"/>
      <c r="H65" s="13"/>
      <c r="I65" s="13"/>
      <c r="J65" s="13"/>
    </row>
    <row r="66" spans="1:10" ht="15">
      <c r="A66" s="11"/>
      <c r="B66" s="12"/>
      <c r="C66" s="12"/>
      <c r="D66" s="13"/>
      <c r="E66" s="13"/>
      <c r="F66" s="12"/>
      <c r="G66" s="13"/>
      <c r="H66" s="13"/>
      <c r="I66" s="13"/>
      <c r="J66" s="13"/>
    </row>
    <row r="67" spans="1:10" ht="15">
      <c r="A67" s="11"/>
      <c r="B67" s="12"/>
      <c r="C67" s="12"/>
      <c r="D67" s="13"/>
      <c r="E67" s="13"/>
      <c r="F67" s="12"/>
      <c r="G67" s="13"/>
      <c r="H67" s="13"/>
      <c r="I67" s="13"/>
      <c r="J67" s="13"/>
    </row>
    <row r="68" spans="1:10" ht="15">
      <c r="A68" s="11"/>
      <c r="B68" s="12"/>
      <c r="C68" s="12"/>
      <c r="D68" s="13"/>
      <c r="E68" s="13"/>
      <c r="F68" s="12"/>
      <c r="G68" s="13"/>
      <c r="H68" s="13"/>
      <c r="I68" s="13"/>
      <c r="J68" s="13"/>
    </row>
    <row r="69" spans="1:10" ht="15">
      <c r="A69" s="11"/>
      <c r="B69" s="12"/>
      <c r="C69" s="12"/>
      <c r="D69" s="13"/>
      <c r="E69" s="13"/>
      <c r="F69" s="12"/>
      <c r="G69" s="13"/>
      <c r="H69" s="13"/>
      <c r="I69" s="13"/>
      <c r="J69" s="13"/>
    </row>
    <row r="70" spans="1:10" ht="15">
      <c r="A70" s="11"/>
      <c r="B70" s="12"/>
      <c r="C70" s="12"/>
      <c r="D70" s="13"/>
      <c r="E70" s="13"/>
      <c r="F70" s="12"/>
      <c r="G70" s="13"/>
      <c r="H70" s="13"/>
      <c r="I70" s="13"/>
      <c r="J70" s="13"/>
    </row>
    <row r="71" spans="1:10" ht="15">
      <c r="A71" s="11"/>
      <c r="B71" s="12"/>
      <c r="C71" s="12"/>
      <c r="D71" s="13"/>
      <c r="E71" s="13"/>
      <c r="F71" s="12"/>
      <c r="G71" s="13"/>
      <c r="H71" s="13"/>
      <c r="I71" s="13"/>
      <c r="J71" s="13"/>
    </row>
    <row r="72" spans="1:10" ht="15">
      <c r="A72" s="11"/>
      <c r="B72" s="12"/>
      <c r="C72" s="12"/>
      <c r="D72" s="13"/>
      <c r="E72" s="13"/>
      <c r="F72" s="12"/>
      <c r="G72" s="13"/>
      <c r="H72" s="13"/>
      <c r="I72" s="13"/>
      <c r="J72" s="13"/>
    </row>
    <row r="73" spans="1:10" ht="15">
      <c r="A73" s="11"/>
      <c r="B73" s="12"/>
      <c r="C73" s="12"/>
      <c r="D73" s="13"/>
      <c r="E73" s="13"/>
      <c r="F73" s="12"/>
      <c r="G73" s="13"/>
      <c r="H73" s="13"/>
      <c r="I73" s="13"/>
      <c r="J73" s="13"/>
    </row>
    <row r="74" spans="1:10" s="46" customFormat="1" ht="12.75">
      <c r="A74" s="60" t="s">
        <v>30</v>
      </c>
      <c r="B74" s="61"/>
      <c r="C74" s="61"/>
      <c r="D74" s="61"/>
      <c r="E74" s="61"/>
      <c r="F74" s="61"/>
      <c r="G74" s="61"/>
      <c r="H74" s="61"/>
      <c r="I74" s="61"/>
      <c r="J74" s="61"/>
    </row>
    <row r="75" spans="1:10" s="46" customFormat="1" ht="31.5" customHeight="1">
      <c r="A75" s="60" t="s">
        <v>31</v>
      </c>
      <c r="B75" s="61"/>
      <c r="C75" s="61"/>
      <c r="D75" s="61"/>
      <c r="E75" s="61"/>
      <c r="F75" s="61"/>
      <c r="G75" s="61"/>
      <c r="H75" s="61"/>
      <c r="I75" s="61"/>
      <c r="J75" s="61"/>
    </row>
    <row r="76" spans="1:10" s="46" customFormat="1" ht="31.5" customHeight="1">
      <c r="A76" s="60" t="s">
        <v>32</v>
      </c>
      <c r="B76" s="61"/>
      <c r="C76" s="61"/>
      <c r="D76" s="61"/>
      <c r="E76" s="61"/>
      <c r="F76" s="61"/>
      <c r="G76" s="61"/>
      <c r="H76" s="61"/>
      <c r="I76" s="61"/>
      <c r="J76" s="61"/>
    </row>
    <row r="77" spans="1:10" s="46" customFormat="1" ht="12" customHeight="1">
      <c r="A77" s="47"/>
      <c r="B77" s="48"/>
      <c r="C77" s="48"/>
      <c r="D77" s="48"/>
      <c r="E77" s="48"/>
      <c r="F77" s="48"/>
      <c r="G77" s="48"/>
      <c r="H77" s="48"/>
      <c r="I77" s="48"/>
      <c r="J77" s="48"/>
    </row>
    <row r="78" spans="1:10" ht="18.75" customHeight="1">
      <c r="A78" s="56" t="s">
        <v>23</v>
      </c>
      <c r="B78" s="55"/>
      <c r="C78" s="55"/>
      <c r="D78" s="55"/>
      <c r="E78" s="55"/>
      <c r="F78" s="55"/>
      <c r="G78" s="55"/>
      <c r="H78" s="55"/>
      <c r="I78" s="55"/>
      <c r="J78" s="55"/>
    </row>
    <row r="79" spans="1:10" ht="13.5" customHeight="1">
      <c r="A79" s="57" t="s">
        <v>24</v>
      </c>
      <c r="B79" s="55"/>
      <c r="C79" s="55"/>
      <c r="D79" s="55"/>
      <c r="E79" s="55"/>
      <c r="F79" s="55"/>
      <c r="G79" s="55"/>
      <c r="H79" s="55"/>
      <c r="I79" s="55"/>
      <c r="J79" s="55"/>
    </row>
    <row r="80" spans="1:10" ht="13.5" customHeight="1">
      <c r="A80" s="57" t="s">
        <v>25</v>
      </c>
      <c r="B80" s="55"/>
      <c r="C80" s="55"/>
      <c r="D80" s="55"/>
      <c r="E80" s="55"/>
      <c r="F80" s="55"/>
      <c r="G80" s="55"/>
      <c r="H80" s="55"/>
      <c r="I80" s="55"/>
      <c r="J80" s="55"/>
    </row>
    <row r="81" spans="1:10" ht="13.5" customHeight="1">
      <c r="A81" s="54" t="s">
        <v>26</v>
      </c>
      <c r="B81" s="55"/>
      <c r="C81" s="55"/>
      <c r="D81" s="55"/>
      <c r="E81" s="55"/>
      <c r="F81" s="55"/>
      <c r="G81" s="55"/>
      <c r="H81" s="55"/>
      <c r="I81" s="55"/>
      <c r="J81" s="55"/>
    </row>
    <row r="82" spans="1:10" ht="13.5" customHeight="1">
      <c r="A82" s="54" t="s">
        <v>27</v>
      </c>
      <c r="B82" s="55"/>
      <c r="C82" s="55"/>
      <c r="D82" s="55"/>
      <c r="E82" s="55"/>
      <c r="F82" s="55"/>
      <c r="G82" s="55"/>
      <c r="H82" s="55"/>
      <c r="I82" s="55"/>
      <c r="J82" s="55"/>
    </row>
    <row r="83" spans="1:10" ht="13.5" customHeight="1">
      <c r="A83" s="54" t="s">
        <v>28</v>
      </c>
      <c r="B83" s="55"/>
      <c r="C83" s="55"/>
      <c r="D83" s="55"/>
      <c r="E83" s="55"/>
      <c r="F83" s="55"/>
      <c r="G83" s="55"/>
      <c r="H83" s="55"/>
      <c r="I83" s="55"/>
      <c r="J83" s="55"/>
    </row>
    <row r="84" spans="1:10" ht="27.75" customHeight="1">
      <c r="A84" s="54" t="s">
        <v>29</v>
      </c>
      <c r="B84" s="55"/>
      <c r="C84" s="55"/>
      <c r="D84" s="55"/>
      <c r="E84" s="55"/>
      <c r="F84" s="55"/>
      <c r="G84" s="55"/>
      <c r="H84" s="55"/>
      <c r="I84" s="55"/>
      <c r="J84" s="55"/>
    </row>
  </sheetData>
  <sheetProtection sheet="1" objects="1" scenarios="1" formatCells="0"/>
  <mergeCells count="11">
    <mergeCell ref="A78:J78"/>
    <mergeCell ref="A79:J79"/>
    <mergeCell ref="A80:J80"/>
    <mergeCell ref="A7:C7"/>
    <mergeCell ref="A74:J74"/>
    <mergeCell ref="A75:J75"/>
    <mergeCell ref="A76:J76"/>
    <mergeCell ref="A81:J81"/>
    <mergeCell ref="A82:J82"/>
    <mergeCell ref="A83:J83"/>
    <mergeCell ref="A84:J84"/>
  </mergeCells>
  <printOptions horizontalCentered="1" verticalCentered="1"/>
  <pageMargins left="0.5" right="0.5" top="0.5" bottom="0.5" header="0.5" footer="0.5"/>
  <pageSetup fitToHeight="1" fitToWidth="1" horizontalDpi="300" verticalDpi="300" orientation="portrait" scale="53" r:id="rId2"/>
  <rowBreaks count="1" manualBreakCount="1">
    <brk id="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CRREL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Slidiing Snow Calculator</dc:title>
  <dc:subject/>
  <dc:creator>Alan R. Greatorex and James S. Buska</dc:creator>
  <cp:keywords/>
  <dc:description/>
  <cp:lastModifiedBy>Jim Buska</cp:lastModifiedBy>
  <cp:lastPrinted>2009-09-07T02:44:54Z</cp:lastPrinted>
  <dcterms:created xsi:type="dcterms:W3CDTF">1999-10-05T21:00:07Z</dcterms:created>
  <dcterms:modified xsi:type="dcterms:W3CDTF">2009-09-07T02:46:28Z</dcterms:modified>
  <cp:category/>
  <cp:version/>
  <cp:contentType/>
  <cp:contentStatus/>
</cp:coreProperties>
</file>